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2016" sheetId="1" r:id="rId1"/>
    <sheet name="2015" sheetId="2" r:id="rId2"/>
    <sheet name="PRODUCT ANALYSIS" sheetId="3" r:id="rId3"/>
  </sheets>
  <definedNames/>
  <calcPr fullCalcOnLoad="1"/>
</workbook>
</file>

<file path=xl/sharedStrings.xml><?xml version="1.0" encoding="utf-8"?>
<sst xmlns="http://schemas.openxmlformats.org/spreadsheetml/2006/main" count="3867" uniqueCount="1037">
  <si>
    <t>IRB</t>
  </si>
  <si>
    <t>AXISBANK</t>
  </si>
  <si>
    <t>INDUSINDBK</t>
  </si>
  <si>
    <t>AUROPHARMA</t>
  </si>
  <si>
    <t>MONTH</t>
  </si>
  <si>
    <t>PROFIT</t>
  </si>
  <si>
    <t>MONTH WISE ACCURACY CHART</t>
  </si>
  <si>
    <t>ACCURACY IN %</t>
  </si>
  <si>
    <t>Total Profit Rs.</t>
  </si>
  <si>
    <t>QUANTITY</t>
  </si>
  <si>
    <t>LONG</t>
  </si>
  <si>
    <t>SHORT</t>
  </si>
  <si>
    <t>DATE</t>
  </si>
  <si>
    <t>SCRIP NAME</t>
  </si>
  <si>
    <t>LONG/SHORT</t>
  </si>
  <si>
    <t>ENTRY PRICE</t>
  </si>
  <si>
    <t>PROFIT/ LOSS</t>
  </si>
  <si>
    <t>TOTAL POINTS</t>
  </si>
  <si>
    <t>YESBANK</t>
  </si>
  <si>
    <t>STOCK CASH TIPS PERFORMANCE</t>
  </si>
  <si>
    <t>DEC,15</t>
  </si>
  <si>
    <t>LAOPALA</t>
  </si>
  <si>
    <t>DLF</t>
  </si>
  <si>
    <t>COALINDIA</t>
  </si>
  <si>
    <t>HDIL</t>
  </si>
  <si>
    <t>TATAMOTORS</t>
  </si>
  <si>
    <t>IBULHSGFIN</t>
  </si>
  <si>
    <t>HCLTECH</t>
  </si>
  <si>
    <t>SRTRANSFIN</t>
  </si>
  <si>
    <t>KOTAKBANK</t>
  </si>
  <si>
    <t>SUNPHARMA</t>
  </si>
  <si>
    <t>ASIANPAINT</t>
  </si>
  <si>
    <t>MONTH WISE PROFIT AND LOSS CHART 2015</t>
  </si>
  <si>
    <t>CENTURYTEX</t>
  </si>
  <si>
    <t>WOCKPHARMA</t>
  </si>
  <si>
    <t>JETAIRWAYS</t>
  </si>
  <si>
    <t>BHARATFORG</t>
  </si>
  <si>
    <t>P/L  %AGE</t>
  </si>
  <si>
    <t>04.07.2016</t>
  </si>
  <si>
    <t>BHEL</t>
  </si>
  <si>
    <t>01.07.2016</t>
  </si>
  <si>
    <t>07.05.2016</t>
  </si>
  <si>
    <t>08.07.2016</t>
  </si>
  <si>
    <t>11.07.2016</t>
  </si>
  <si>
    <t>12.07.2016</t>
  </si>
  <si>
    <t>14.07.2016</t>
  </si>
  <si>
    <t>13.07.2016</t>
  </si>
  <si>
    <t>BATAINDIA</t>
  </si>
  <si>
    <t>15.07.2016</t>
  </si>
  <si>
    <t>18.07.2016</t>
  </si>
  <si>
    <t>19.07.2016</t>
  </si>
  <si>
    <t>CEATLTD</t>
  </si>
  <si>
    <t>20.07.2016</t>
  </si>
  <si>
    <t>21.07.2016</t>
  </si>
  <si>
    <t>22.07.2016</t>
  </si>
  <si>
    <t>JUBILANT</t>
  </si>
  <si>
    <t>25.07.2016</t>
  </si>
  <si>
    <t>25.07.2014</t>
  </si>
  <si>
    <t>25.07.2015</t>
  </si>
  <si>
    <t>BANKBARODA</t>
  </si>
  <si>
    <t>SUVEN</t>
  </si>
  <si>
    <t>26.07.2016</t>
  </si>
  <si>
    <t>AMRUTANJAN</t>
  </si>
  <si>
    <t>27.07.2016</t>
  </si>
  <si>
    <t>IDBI</t>
  </si>
  <si>
    <t>GODREJCP</t>
  </si>
  <si>
    <t>28.07.2016</t>
  </si>
  <si>
    <t>29.07.2016</t>
  </si>
  <si>
    <t>01.08.2016</t>
  </si>
  <si>
    <t>03.08.2016</t>
  </si>
  <si>
    <t>02.08.2016</t>
  </si>
  <si>
    <t>04.08.2016</t>
  </si>
  <si>
    <t>AMARAJABAT</t>
  </si>
  <si>
    <t>TOTAL PROFIT</t>
  </si>
  <si>
    <t>NOTE: PLS NOTE  OUR BUY/ SELL   VALUE PER CALL =  RS.5 LAC</t>
  </si>
  <si>
    <t>05.08.2016</t>
  </si>
  <si>
    <t>08.08.2016</t>
  </si>
  <si>
    <t>SNOWMAN</t>
  </si>
  <si>
    <t>WIPRO</t>
  </si>
  <si>
    <t>BIOCON</t>
  </si>
  <si>
    <t>GLENMARK</t>
  </si>
  <si>
    <t>09.08.2016</t>
  </si>
  <si>
    <t>10.08.2016</t>
  </si>
  <si>
    <t>11.08.2016</t>
  </si>
  <si>
    <t>12.08.2016</t>
  </si>
  <si>
    <t xml:space="preserve">TARGET </t>
  </si>
  <si>
    <t xml:space="preserve">AMOUNT  </t>
  </si>
  <si>
    <t>UPL</t>
  </si>
  <si>
    <t>TATASPONGE</t>
  </si>
  <si>
    <t>16.08.2016</t>
  </si>
  <si>
    <t>JUSTDIAL</t>
  </si>
  <si>
    <t>17.08.2016</t>
  </si>
  <si>
    <t>18.08.2016</t>
  </si>
  <si>
    <t>ENGINERSIN</t>
  </si>
  <si>
    <t>ABIRLANUVO</t>
  </si>
  <si>
    <t>19.08.2016</t>
  </si>
  <si>
    <t>22.08.2016</t>
  </si>
  <si>
    <t>ARVIND</t>
  </si>
  <si>
    <t>23.08.2016</t>
  </si>
  <si>
    <t>EVERESTIND</t>
  </si>
  <si>
    <t>PNB</t>
  </si>
  <si>
    <t>24.08.2016</t>
  </si>
  <si>
    <t>CIPLA</t>
  </si>
  <si>
    <t>25.08.2016</t>
  </si>
  <si>
    <t>DELTACORP</t>
  </si>
  <si>
    <t>26.08.2016</t>
  </si>
  <si>
    <t>IGL</t>
  </si>
  <si>
    <t>29.08.2016</t>
  </si>
  <si>
    <t>GODREJIND</t>
  </si>
  <si>
    <t>30.08.2016</t>
  </si>
  <si>
    <t>MARICO</t>
  </si>
  <si>
    <t>INDIGO</t>
  </si>
  <si>
    <t>31.08.2016</t>
  </si>
  <si>
    <t>01.09.2016</t>
  </si>
  <si>
    <t>VEDL</t>
  </si>
  <si>
    <t>HAVELLS</t>
  </si>
  <si>
    <t>02.09.2016</t>
  </si>
  <si>
    <t>LICHSGFIN</t>
  </si>
  <si>
    <t>06.09.2016</t>
  </si>
  <si>
    <t>07.09.2016</t>
  </si>
  <si>
    <t>RELINFRA</t>
  </si>
  <si>
    <t>GAIL</t>
  </si>
  <si>
    <t>08.09.2016</t>
  </si>
  <si>
    <t>BFUTILITIE</t>
  </si>
  <si>
    <t>09.09.2016</t>
  </si>
  <si>
    <t>12.09.2016</t>
  </si>
  <si>
    <t>14.09.2016</t>
  </si>
  <si>
    <t>30.06.2016</t>
  </si>
  <si>
    <t>COLPAL</t>
  </si>
  <si>
    <t>29.06.2016</t>
  </si>
  <si>
    <t>CEAT</t>
  </si>
  <si>
    <t>28.06.2016</t>
  </si>
  <si>
    <t>CADILAHC</t>
  </si>
  <si>
    <t>27.06.2016</t>
  </si>
  <si>
    <t>TECHM</t>
  </si>
  <si>
    <t>24.06.2016</t>
  </si>
  <si>
    <t>23.06.2016</t>
  </si>
  <si>
    <t>22.06.2016</t>
  </si>
  <si>
    <t>ITC</t>
  </si>
  <si>
    <t>21.06.2016</t>
  </si>
  <si>
    <t>16.06.2016</t>
  </si>
  <si>
    <t>14.06.2016</t>
  </si>
  <si>
    <t>13.06.2016</t>
  </si>
  <si>
    <t>10.06.2016</t>
  </si>
  <si>
    <t>KSCL</t>
  </si>
  <si>
    <t>09.06.2016</t>
  </si>
  <si>
    <t>07.06.2016</t>
  </si>
  <si>
    <t>UBL</t>
  </si>
  <si>
    <t>01.06.2016</t>
  </si>
  <si>
    <t>31.05.2016</t>
  </si>
  <si>
    <t>30.05.2016</t>
  </si>
  <si>
    <t>27.05.2016</t>
  </si>
  <si>
    <t>26.05.2016</t>
  </si>
  <si>
    <t>SBIN</t>
  </si>
  <si>
    <t>24.05.2016</t>
  </si>
  <si>
    <t>19.05.2016</t>
  </si>
  <si>
    <t>18.05.2016</t>
  </si>
  <si>
    <t>17.05.2016</t>
  </si>
  <si>
    <t>16.05.2016</t>
  </si>
  <si>
    <t>13.05.2016</t>
  </si>
  <si>
    <t>12.05.2016</t>
  </si>
  <si>
    <t>11.05.2016</t>
  </si>
  <si>
    <t>10.05.2016</t>
  </si>
  <si>
    <t>06.05.2016</t>
  </si>
  <si>
    <t>05.05.2016</t>
  </si>
  <si>
    <t>28.04.2016</t>
  </si>
  <si>
    <t>26.04.2016</t>
  </si>
  <si>
    <t>25.04.2016</t>
  </si>
  <si>
    <t>22.04.2016</t>
  </si>
  <si>
    <t>RELIANCE</t>
  </si>
  <si>
    <t>21.04.2016</t>
  </si>
  <si>
    <t>20.04.2016</t>
  </si>
  <si>
    <t>13.04.2016</t>
  </si>
  <si>
    <t>12.04.2016</t>
  </si>
  <si>
    <t>VOLTAS</t>
  </si>
  <si>
    <t>11.04.2016</t>
  </si>
  <si>
    <t>08.04.2016</t>
  </si>
  <si>
    <t>SWELECTS</t>
  </si>
  <si>
    <t>07.04.2016</t>
  </si>
  <si>
    <t>DIVISLAB</t>
  </si>
  <si>
    <t>06.04.2016</t>
  </si>
  <si>
    <t>31.03.2016</t>
  </si>
  <si>
    <t>TATASTEEL</t>
  </si>
  <si>
    <t>30.03.2016</t>
  </si>
  <si>
    <t>29.03.2016</t>
  </si>
  <si>
    <t>28.03.2016</t>
  </si>
  <si>
    <t>IDEA</t>
  </si>
  <si>
    <t>23.03.2016</t>
  </si>
  <si>
    <t>22.03.2016</t>
  </si>
  <si>
    <t>21.03.2016</t>
  </si>
  <si>
    <t>COFFEEDAY</t>
  </si>
  <si>
    <t>18.03.2016</t>
  </si>
  <si>
    <t>17.03.2016</t>
  </si>
  <si>
    <t>16.03.2016</t>
  </si>
  <si>
    <t>15.03.2016</t>
  </si>
  <si>
    <t>14.03.2016</t>
  </si>
  <si>
    <t>ACC</t>
  </si>
  <si>
    <t>11.03.2016</t>
  </si>
  <si>
    <t>10.03.2016</t>
  </si>
  <si>
    <t>09.03.2016</t>
  </si>
  <si>
    <t>08.03.2016</t>
  </si>
  <si>
    <t>04.03.2016</t>
  </si>
  <si>
    <t>03.03.2016</t>
  </si>
  <si>
    <t>02.03.2016</t>
  </si>
  <si>
    <t>01.03.2016</t>
  </si>
  <si>
    <t>29.02.2016</t>
  </si>
  <si>
    <t>26.02.20156</t>
  </si>
  <si>
    <t>25.02.2016</t>
  </si>
  <si>
    <t>24.02.2016</t>
  </si>
  <si>
    <t>23.02.2016</t>
  </si>
  <si>
    <t>22.02.2016</t>
  </si>
  <si>
    <t>19.02.2016</t>
  </si>
  <si>
    <t>18.02.2016</t>
  </si>
  <si>
    <t>17.02.2016</t>
  </si>
  <si>
    <t>16.02.2016</t>
  </si>
  <si>
    <t>15.02.2016</t>
  </si>
  <si>
    <t>12.02.2016</t>
  </si>
  <si>
    <t>11.02.2016</t>
  </si>
  <si>
    <t>10.02.2016</t>
  </si>
  <si>
    <t>09.02.2016</t>
  </si>
  <si>
    <t>08.02.2016</t>
  </si>
  <si>
    <t>05.02.2016</t>
  </si>
  <si>
    <t>04.02.2016</t>
  </si>
  <si>
    <t>03.02.2016</t>
  </si>
  <si>
    <t>02.02.2016</t>
  </si>
  <si>
    <t>01.02.2016</t>
  </si>
  <si>
    <t>29.01.2016</t>
  </si>
  <si>
    <t>28.01.2016</t>
  </si>
  <si>
    <t>27.01.2016</t>
  </si>
  <si>
    <t>25.01.2016</t>
  </si>
  <si>
    <t>22.01.2016</t>
  </si>
  <si>
    <t>21.01.2016</t>
  </si>
  <si>
    <t>20.01.2016</t>
  </si>
  <si>
    <t>19.01.2016</t>
  </si>
  <si>
    <t>18.01.2016</t>
  </si>
  <si>
    <t>15.01.2016</t>
  </si>
  <si>
    <t>14.01.2016</t>
  </si>
  <si>
    <t>13.01.2016</t>
  </si>
  <si>
    <t>12.01.2016</t>
  </si>
  <si>
    <t>11.01.2016</t>
  </si>
  <si>
    <t>08.01.2016</t>
  </si>
  <si>
    <t>07.01.2016</t>
  </si>
  <si>
    <t>06.01.2016</t>
  </si>
  <si>
    <t>05.01.2016</t>
  </si>
  <si>
    <t>04.01.2016</t>
  </si>
  <si>
    <t>01.01.2016</t>
  </si>
  <si>
    <t>TVSMOTOR</t>
  </si>
  <si>
    <t>31.12.2015</t>
  </si>
  <si>
    <t>30.12.2015</t>
  </si>
  <si>
    <t>DHFL</t>
  </si>
  <si>
    <t>29.12.2015</t>
  </si>
  <si>
    <t>28.12.2015</t>
  </si>
  <si>
    <t>LALPATHLAB</t>
  </si>
  <si>
    <t>24.12.2015</t>
  </si>
  <si>
    <t>23.12.2015</t>
  </si>
  <si>
    <t>22.12.2015</t>
  </si>
  <si>
    <t>21.12.2015</t>
  </si>
  <si>
    <t>18.12.2015</t>
  </si>
  <si>
    <t>17.12.2015</t>
  </si>
  <si>
    <t>16.12.2015</t>
  </si>
  <si>
    <t>15.12.2015</t>
  </si>
  <si>
    <t>14.12.2015</t>
  </si>
  <si>
    <t>SKSMICRO</t>
  </si>
  <si>
    <t>11.12.2015</t>
  </si>
  <si>
    <t>BAJAJ-AUTO</t>
  </si>
  <si>
    <t>10.12.2015</t>
  </si>
  <si>
    <t>09.12.2015</t>
  </si>
  <si>
    <t>08.12.2015</t>
  </si>
  <si>
    <t>07.12.2015</t>
  </si>
  <si>
    <t>04.12.2015</t>
  </si>
  <si>
    <t>03.12.2015</t>
  </si>
  <si>
    <t>02.12.2015</t>
  </si>
  <si>
    <t>01.12.2015</t>
  </si>
  <si>
    <t>30.11.2015</t>
  </si>
  <si>
    <t>27.11.2015</t>
  </si>
  <si>
    <t>26.11.2015</t>
  </si>
  <si>
    <t>VOLTAMP</t>
  </si>
  <si>
    <t>24.11.2015</t>
  </si>
  <si>
    <t>23.11.2015</t>
  </si>
  <si>
    <t>20.11.2015</t>
  </si>
  <si>
    <t>19.11.2015</t>
  </si>
  <si>
    <t>18.11.2015</t>
  </si>
  <si>
    <t>AJANTPHARM</t>
  </si>
  <si>
    <t>17.11.2015</t>
  </si>
  <si>
    <t>16..11.2015</t>
  </si>
  <si>
    <t>13.11.2015</t>
  </si>
  <si>
    <t>10.11.2015</t>
  </si>
  <si>
    <t>09.11.2015</t>
  </si>
  <si>
    <t>06.11.2015</t>
  </si>
  <si>
    <t>LT</t>
  </si>
  <si>
    <t>05.11.2015</t>
  </si>
  <si>
    <t>04.11.2015</t>
  </si>
  <si>
    <t>03.11.2015</t>
  </si>
  <si>
    <t>HEXAWARE</t>
  </si>
  <si>
    <t>02.11.2015</t>
  </si>
  <si>
    <t>30.10.2015</t>
  </si>
  <si>
    <t>29.10.2015</t>
  </si>
  <si>
    <t>28.10.2015</t>
  </si>
  <si>
    <t>27.10.2015</t>
  </si>
  <si>
    <t>26.10.2015</t>
  </si>
  <si>
    <t>SIEMENS</t>
  </si>
  <si>
    <t>23.10.2015</t>
  </si>
  <si>
    <t>21.10.2015</t>
  </si>
  <si>
    <t>20.10.2015</t>
  </si>
  <si>
    <t>19.10.2015</t>
  </si>
  <si>
    <t>16.10.2015</t>
  </si>
  <si>
    <t>15.10.2015</t>
  </si>
  <si>
    <t>14.10.2015</t>
  </si>
  <si>
    <t>13.10.2015</t>
  </si>
  <si>
    <t>12.10.2015</t>
  </si>
  <si>
    <t>09.10.2015</t>
  </si>
  <si>
    <t>08.10.2015</t>
  </si>
  <si>
    <t>07.10.2015</t>
  </si>
  <si>
    <t>06.10.2015</t>
  </si>
  <si>
    <t>05.10.2015</t>
  </si>
  <si>
    <t>01.10.2015</t>
  </si>
  <si>
    <t>30.09.2015</t>
  </si>
  <si>
    <t>29.09.2015</t>
  </si>
  <si>
    <t>28.09.2015</t>
  </si>
  <si>
    <t>24.09.2015</t>
  </si>
  <si>
    <t>23.09.2015</t>
  </si>
  <si>
    <t>22.09.2015</t>
  </si>
  <si>
    <t>21.09.2015</t>
  </si>
  <si>
    <t>18.09.2015</t>
  </si>
  <si>
    <t>16.09.2015</t>
  </si>
  <si>
    <t>15.09.2015</t>
  </si>
  <si>
    <t>14.09.2015</t>
  </si>
  <si>
    <t>11.09.2015</t>
  </si>
  <si>
    <t>10.09.2015</t>
  </si>
  <si>
    <t>09.09.2015</t>
  </si>
  <si>
    <t>08.09.2015</t>
  </si>
  <si>
    <t>07.09.2015</t>
  </si>
  <si>
    <t>04.09.2015</t>
  </si>
  <si>
    <t>03.09.2015</t>
  </si>
  <si>
    <t>02.09.2015</t>
  </si>
  <si>
    <t>01.09.2015</t>
  </si>
  <si>
    <t>31.08.2015</t>
  </si>
  <si>
    <t>28.08.2015</t>
  </si>
  <si>
    <t>27.08.2015</t>
  </si>
  <si>
    <t>26.08.2015</t>
  </si>
  <si>
    <t>25.08.2015</t>
  </si>
  <si>
    <t>24.08.2015</t>
  </si>
  <si>
    <t>20.08.2015</t>
  </si>
  <si>
    <t>19.08.2015</t>
  </si>
  <si>
    <t>18.08.2015</t>
  </si>
  <si>
    <t>17.08.2015</t>
  </si>
  <si>
    <t>14.08.2015</t>
  </si>
  <si>
    <t>13.08.2015</t>
  </si>
  <si>
    <t>12.08.2015</t>
  </si>
  <si>
    <t>11.08.2015</t>
  </si>
  <si>
    <t>10.08.2015</t>
  </si>
  <si>
    <t>HEROMOTOCO</t>
  </si>
  <si>
    <t>07.08.2015</t>
  </si>
  <si>
    <t>06.08.2015</t>
  </si>
  <si>
    <t>05.08.2015</t>
  </si>
  <si>
    <t>04.08.2015</t>
  </si>
  <si>
    <t>HCLTETECH</t>
  </si>
  <si>
    <t>03.08.2015</t>
  </si>
  <si>
    <t>31.07.2015</t>
  </si>
  <si>
    <t>30.07.2015</t>
  </si>
  <si>
    <t>29.07.2015</t>
  </si>
  <si>
    <t>CASTROLIND</t>
  </si>
  <si>
    <t>28.07.2015</t>
  </si>
  <si>
    <t>27.07.2015</t>
  </si>
  <si>
    <t>24.07.2015</t>
  </si>
  <si>
    <t>LOVABLE</t>
  </si>
  <si>
    <t>23.07.2015</t>
  </si>
  <si>
    <t>22.07.2015</t>
  </si>
  <si>
    <t>HINDUNILVR</t>
  </si>
  <si>
    <t>21.07.2015</t>
  </si>
  <si>
    <t>20.07.2015</t>
  </si>
  <si>
    <t>17.07.2015</t>
  </si>
  <si>
    <t>16.07.2015</t>
  </si>
  <si>
    <t>15.07.2015</t>
  </si>
  <si>
    <t>14.07.2015</t>
  </si>
  <si>
    <t>ABAN</t>
  </si>
  <si>
    <t>13.07.2015</t>
  </si>
  <si>
    <t>10.07.2015</t>
  </si>
  <si>
    <t>09.07.2015</t>
  </si>
  <si>
    <t>BHARTIARTL</t>
  </si>
  <si>
    <t>08.07.2015</t>
  </si>
  <si>
    <t>AMBUJACEM</t>
  </si>
  <si>
    <t>07.07.2015</t>
  </si>
  <si>
    <t>06.07.2015</t>
  </si>
  <si>
    <t>03.07.2015</t>
  </si>
  <si>
    <t>02.07.2015</t>
  </si>
  <si>
    <t>01.07.2015</t>
  </si>
  <si>
    <t>30.06.2015</t>
  </si>
  <si>
    <t>29.06.2015</t>
  </si>
  <si>
    <t>AMTEKAUTO</t>
  </si>
  <si>
    <t>26.06.2015</t>
  </si>
  <si>
    <t>25.06.2015</t>
  </si>
  <si>
    <t>24.06.2015</t>
  </si>
  <si>
    <t>HINDPETRO</t>
  </si>
  <si>
    <t>23.06.2015</t>
  </si>
  <si>
    <t>22.06.2015</t>
  </si>
  <si>
    <t>TATAINVEST</t>
  </si>
  <si>
    <t>19.06.2015</t>
  </si>
  <si>
    <t>18.06.2015</t>
  </si>
  <si>
    <t>17.06.2015</t>
  </si>
  <si>
    <t>16.06.2015</t>
  </si>
  <si>
    <t>15.06.2015</t>
  </si>
  <si>
    <t>12.06.2015</t>
  </si>
  <si>
    <t>11.06.2015</t>
  </si>
  <si>
    <t>10.06.2015</t>
  </si>
  <si>
    <t>09.06.2015</t>
  </si>
  <si>
    <t>08.06.2015</t>
  </si>
  <si>
    <t>05.06.2015</t>
  </si>
  <si>
    <t>04.06.2015</t>
  </si>
  <si>
    <t>03.06.2015</t>
  </si>
  <si>
    <t>02.06.2015</t>
  </si>
  <si>
    <t>01.06.2015</t>
  </si>
  <si>
    <t>29.05.2015</t>
  </si>
  <si>
    <t>28.05.2015</t>
  </si>
  <si>
    <t>27.05.2015</t>
  </si>
  <si>
    <t>26.05.2015</t>
  </si>
  <si>
    <t>25.05.2015</t>
  </si>
  <si>
    <t>22.05.2015</t>
  </si>
  <si>
    <t>21.05.2015</t>
  </si>
  <si>
    <t>MINDTREE</t>
  </si>
  <si>
    <t>20.05.2015</t>
  </si>
  <si>
    <t>19.05.2015</t>
  </si>
  <si>
    <t>18.05.2015</t>
  </si>
  <si>
    <t>15.05.2015</t>
  </si>
  <si>
    <t>14.05.2015</t>
  </si>
  <si>
    <t>13.05.2015</t>
  </si>
  <si>
    <t>12.05.2015</t>
  </si>
  <si>
    <t>11.05.2015</t>
  </si>
  <si>
    <t>08.05.2015</t>
  </si>
  <si>
    <t>07.05.2015</t>
  </si>
  <si>
    <t>06.05.2015</t>
  </si>
  <si>
    <t>05.05.2015</t>
  </si>
  <si>
    <t>04.05.2015</t>
  </si>
  <si>
    <t>15.04.2015</t>
  </si>
  <si>
    <t>13.04.2015</t>
  </si>
  <si>
    <t>10.04.2015</t>
  </si>
  <si>
    <t>09.04.2015</t>
  </si>
  <si>
    <t>08.04.2015</t>
  </si>
  <si>
    <t>07.04.2015</t>
  </si>
  <si>
    <t>06.04.2015</t>
  </si>
  <si>
    <t>ICICIBANK</t>
  </si>
  <si>
    <t>01.04.2015</t>
  </si>
  <si>
    <t>31.03.2015</t>
  </si>
  <si>
    <t>30.03.2015</t>
  </si>
  <si>
    <t>27.03.2015</t>
  </si>
  <si>
    <t>26.03.2015</t>
  </si>
  <si>
    <t>25.03.2015</t>
  </si>
  <si>
    <t>24.03.2015</t>
  </si>
  <si>
    <t>23.03.2015</t>
  </si>
  <si>
    <t>20.03.2015</t>
  </si>
  <si>
    <t>19.03.2015</t>
  </si>
  <si>
    <t>18.03.2015</t>
  </si>
  <si>
    <t>17.03.2015</t>
  </si>
  <si>
    <t>16.03.2015</t>
  </si>
  <si>
    <t>13.03.2015</t>
  </si>
  <si>
    <t>MAX</t>
  </si>
  <si>
    <t>12.03.2015</t>
  </si>
  <si>
    <t>11.03.2015</t>
  </si>
  <si>
    <t>10.03.2015</t>
  </si>
  <si>
    <t>09.03.2015</t>
  </si>
  <si>
    <t>05.03.2015</t>
  </si>
  <si>
    <t>04.03.2015</t>
  </si>
  <si>
    <t>03.03.2015</t>
  </si>
  <si>
    <t>02.03.2015</t>
  </si>
  <si>
    <t>28.02.2015</t>
  </si>
  <si>
    <t>27.02.2015</t>
  </si>
  <si>
    <t>26.02.2015</t>
  </si>
  <si>
    <t>25.02.2015</t>
  </si>
  <si>
    <t>24.02.2015</t>
  </si>
  <si>
    <t>23.02.2015</t>
  </si>
  <si>
    <t>20.02.2015</t>
  </si>
  <si>
    <t>19.02.2015</t>
  </si>
  <si>
    <t>18.02.2015</t>
  </si>
  <si>
    <t>16.02.2015</t>
  </si>
  <si>
    <t>13.02.2015</t>
  </si>
  <si>
    <t>12.02.2015</t>
  </si>
  <si>
    <t>11.02.2015</t>
  </si>
  <si>
    <t>10.02.2015</t>
  </si>
  <si>
    <t>09.02.2015</t>
  </si>
  <si>
    <t>06.02.2015</t>
  </si>
  <si>
    <t>05.02.2015</t>
  </si>
  <si>
    <t>04.02.2015</t>
  </si>
  <si>
    <t>03.02.2015</t>
  </si>
  <si>
    <t>02.02.2015</t>
  </si>
  <si>
    <t>30.01.2015</t>
  </si>
  <si>
    <t>29.01.2015</t>
  </si>
  <si>
    <t>BPCL</t>
  </si>
  <si>
    <t>28.01.2015</t>
  </si>
  <si>
    <t>27.01.2015</t>
  </si>
  <si>
    <t>JUBLFOOD</t>
  </si>
  <si>
    <t>23.01.2015</t>
  </si>
  <si>
    <t>22.01.2015</t>
  </si>
  <si>
    <t>21.01.2015</t>
  </si>
  <si>
    <t>20.01.2015</t>
  </si>
  <si>
    <t>19.01.2015</t>
  </si>
  <si>
    <t>16.01.2015</t>
  </si>
  <si>
    <t>SSLT</t>
  </si>
  <si>
    <t>15.01.2015</t>
  </si>
  <si>
    <t>14.01.2015</t>
  </si>
  <si>
    <t>13.01.2015</t>
  </si>
  <si>
    <t>12.01.2015</t>
  </si>
  <si>
    <t>09.01.2015</t>
  </si>
  <si>
    <t>08.01.2015</t>
  </si>
  <si>
    <t>07.01.2015</t>
  </si>
  <si>
    <t>06.01.2015</t>
  </si>
  <si>
    <t>05.01.2015</t>
  </si>
  <si>
    <t>02.01.2015</t>
  </si>
  <si>
    <t>01.01.2015</t>
  </si>
  <si>
    <t>15.09.2016</t>
  </si>
  <si>
    <t>16.09.2016</t>
  </si>
  <si>
    <t>LIBERTSHOE</t>
  </si>
  <si>
    <t>19.09.2016</t>
  </si>
  <si>
    <t>20.09.2016</t>
  </si>
  <si>
    <t>21.09.2016</t>
  </si>
  <si>
    <t>22.09.2016</t>
  </si>
  <si>
    <t>23.09.2016</t>
  </si>
  <si>
    <t>LTTS</t>
  </si>
  <si>
    <t>JAN,16</t>
  </si>
  <si>
    <t>FEB,16</t>
  </si>
  <si>
    <t>MAR,16</t>
  </si>
  <si>
    <t>APR,16</t>
  </si>
  <si>
    <t>MAY,16</t>
  </si>
  <si>
    <t>JUN,16</t>
  </si>
  <si>
    <t>JULY,16</t>
  </si>
  <si>
    <t>AUG,16</t>
  </si>
  <si>
    <t>SEPT,16</t>
  </si>
  <si>
    <t>OCT,16</t>
  </si>
  <si>
    <t>NOV,16</t>
  </si>
  <si>
    <t>DEC,16</t>
  </si>
  <si>
    <t>26.09.2016</t>
  </si>
  <si>
    <t>27.09.2016</t>
  </si>
  <si>
    <t>28.09.2016</t>
  </si>
  <si>
    <t>29.09.2016</t>
  </si>
  <si>
    <t>30.09.2016</t>
  </si>
  <si>
    <t>03.10.2016</t>
  </si>
  <si>
    <t>04.10.2016</t>
  </si>
  <si>
    <t>07.10.2016</t>
  </si>
  <si>
    <t>06.10.2016</t>
  </si>
  <si>
    <t>NATCOPHARM</t>
  </si>
  <si>
    <t>05.10.2016</t>
  </si>
  <si>
    <t>10.10.2016</t>
  </si>
  <si>
    <t>13.10.2016</t>
  </si>
  <si>
    <t>14.10.2016</t>
  </si>
  <si>
    <t>17.10.2016</t>
  </si>
  <si>
    <t>18.10.2016</t>
  </si>
  <si>
    <t>19.10.2016</t>
  </si>
  <si>
    <t>20.10.2016</t>
  </si>
  <si>
    <t>21.10.2016</t>
  </si>
  <si>
    <t>CAPLIPOINT</t>
  </si>
  <si>
    <t>24.10.2016</t>
  </si>
  <si>
    <t>25.10.2016</t>
  </si>
  <si>
    <t>GNFC</t>
  </si>
  <si>
    <t>KOTHARIPRO</t>
  </si>
  <si>
    <t>26.10.2016</t>
  </si>
  <si>
    <t>27.10.2016</t>
  </si>
  <si>
    <t>DISHMAN</t>
  </si>
  <si>
    <t>28.10.2016</t>
  </si>
  <si>
    <t>SAREGAMA</t>
  </si>
  <si>
    <t>30.10.2016</t>
  </si>
  <si>
    <t>ADFFOODS</t>
  </si>
  <si>
    <t>01.11.2016</t>
  </si>
  <si>
    <t>02.11.2016</t>
  </si>
  <si>
    <t>PANACEABIO</t>
  </si>
  <si>
    <t>08.11.2016</t>
  </si>
  <si>
    <t>07.11.2016</t>
  </si>
  <si>
    <t>04.11.2016</t>
  </si>
  <si>
    <t>03.11.2016</t>
  </si>
  <si>
    <t>09.11.2016</t>
  </si>
  <si>
    <t>SUNILHITEC</t>
  </si>
  <si>
    <t>10.11.2016</t>
  </si>
  <si>
    <t>11.11.2016</t>
  </si>
  <si>
    <t>15.11.2016</t>
  </si>
  <si>
    <t>16.11.2016</t>
  </si>
  <si>
    <t>17.11.2016</t>
  </si>
  <si>
    <t>18.11.2016</t>
  </si>
  <si>
    <t>DABUR</t>
  </si>
  <si>
    <t>21.11.2016</t>
  </si>
  <si>
    <t>22.11.2016</t>
  </si>
  <si>
    <t>23.11.2016</t>
  </si>
  <si>
    <t>24.11.2016</t>
  </si>
  <si>
    <t>25.11.2016</t>
  </si>
  <si>
    <t>28.11.2016</t>
  </si>
  <si>
    <t>29.11.2016</t>
  </si>
  <si>
    <t>30.11.2016</t>
  </si>
  <si>
    <t>01.12.2016</t>
  </si>
  <si>
    <t>02.12.2016</t>
  </si>
  <si>
    <t>05.12.2016</t>
  </si>
  <si>
    <t>06.12.2016</t>
  </si>
  <si>
    <t>07.12.2016</t>
  </si>
  <si>
    <t>08.12.2016</t>
  </si>
  <si>
    <t>09.12.2016</t>
  </si>
  <si>
    <t>KTKBANK</t>
  </si>
  <si>
    <t>12.12.2016</t>
  </si>
  <si>
    <t>13.12.2016</t>
  </si>
  <si>
    <t>ONGC</t>
  </si>
  <si>
    <t>RECLTD</t>
  </si>
  <si>
    <t>TATAMOTORDVR</t>
  </si>
  <si>
    <t>14.12.2016</t>
  </si>
  <si>
    <t>TATAMOTORES</t>
  </si>
  <si>
    <t>15.12.2016</t>
  </si>
  <si>
    <t>16.12.2016</t>
  </si>
  <si>
    <t>RELCAP</t>
  </si>
  <si>
    <t>20.12.2016</t>
  </si>
  <si>
    <t>21.12.2016</t>
  </si>
  <si>
    <t>22.12.2016</t>
  </si>
  <si>
    <t>CANBK</t>
  </si>
  <si>
    <t>23.12.2016</t>
  </si>
  <si>
    <t>26.12.2016</t>
  </si>
  <si>
    <t>27.12.2016</t>
  </si>
  <si>
    <t>28.12.2016</t>
  </si>
  <si>
    <t>29.12.2016</t>
  </si>
  <si>
    <t>30.12.2016</t>
  </si>
  <si>
    <t>02.01.2017</t>
  </si>
  <si>
    <t>03.01.2017</t>
  </si>
  <si>
    <t>PFC</t>
  </si>
  <si>
    <t>04.01.2017</t>
  </si>
  <si>
    <t>05.01.2017</t>
  </si>
  <si>
    <t>MCLEODRUSS</t>
  </si>
  <si>
    <t>09.01.2017</t>
  </si>
  <si>
    <t>10.01.2017</t>
  </si>
  <si>
    <t>11.01.2017</t>
  </si>
  <si>
    <t>12.01.2017</t>
  </si>
  <si>
    <t>13.01.2017</t>
  </si>
  <si>
    <t>CAIRN</t>
  </si>
  <si>
    <t>16.01.2017</t>
  </si>
  <si>
    <t>17.01.2017</t>
  </si>
  <si>
    <t>18.01.2017</t>
  </si>
  <si>
    <t>19.01.2017</t>
  </si>
  <si>
    <t>20.01.2017</t>
  </si>
  <si>
    <t>23.01.2017</t>
  </si>
  <si>
    <t>24.01.2017</t>
  </si>
  <si>
    <t>HINDALCO</t>
  </si>
  <si>
    <t>25.01.2017</t>
  </si>
  <si>
    <t>27.01.2017</t>
  </si>
  <si>
    <t>HINDZINC</t>
  </si>
  <si>
    <t>30.01.2017</t>
  </si>
  <si>
    <t>31.01.2017</t>
  </si>
  <si>
    <t>01.02.2017</t>
  </si>
  <si>
    <t>02.02.2017</t>
  </si>
  <si>
    <t>03.02.2017</t>
  </si>
  <si>
    <t>TATAMETALI</t>
  </si>
  <si>
    <t>06.02.2017</t>
  </si>
  <si>
    <t>07.02.2017</t>
  </si>
  <si>
    <t>08.02.2017</t>
  </si>
  <si>
    <t>09.02.2017</t>
  </si>
  <si>
    <t>10.02.2017</t>
  </si>
  <si>
    <t>15.02.2017</t>
  </si>
  <si>
    <t>13.02.2017</t>
  </si>
  <si>
    <t>CENTURYPLY</t>
  </si>
  <si>
    <t>BERGEPAINT</t>
  </si>
  <si>
    <t>14.02.2017</t>
  </si>
  <si>
    <t>16.02.2017</t>
  </si>
  <si>
    <t>17.02.2017</t>
  </si>
  <si>
    <t>20.02.2017</t>
  </si>
  <si>
    <t>21.02.2017</t>
  </si>
  <si>
    <t>22.02.2017</t>
  </si>
  <si>
    <t>23.02.2017</t>
  </si>
  <si>
    <t>27.02.2017</t>
  </si>
  <si>
    <t>NTPC</t>
  </si>
  <si>
    <t>28.02.2017</t>
  </si>
  <si>
    <t>01.03.2017</t>
  </si>
  <si>
    <t>APOLLOTYRE</t>
  </si>
  <si>
    <t>02.03.2017</t>
  </si>
  <si>
    <t>03.03.2017</t>
  </si>
  <si>
    <t>14.03.2017</t>
  </si>
  <si>
    <t>06.03.2017</t>
  </si>
  <si>
    <t>07.03.2017</t>
  </si>
  <si>
    <t>08.03.2017</t>
  </si>
  <si>
    <t>09.03.2017</t>
  </si>
  <si>
    <t>TATAGLOBAL</t>
  </si>
  <si>
    <t>10.03.2017</t>
  </si>
  <si>
    <t>15.03.2017</t>
  </si>
  <si>
    <t>16.03.2017</t>
  </si>
  <si>
    <t>17.03.2017</t>
  </si>
  <si>
    <t>20.03.2017</t>
  </si>
  <si>
    <t>21.03.2017</t>
  </si>
  <si>
    <t>22.03.2017</t>
  </si>
  <si>
    <t>23.03.2017</t>
  </si>
  <si>
    <t>24.03.2017</t>
  </si>
  <si>
    <t>27.03.2017</t>
  </si>
  <si>
    <t>28.03.2017</t>
  </si>
  <si>
    <t>29.03.2017</t>
  </si>
  <si>
    <t>30.03.2017</t>
  </si>
  <si>
    <t>31.03.2017</t>
  </si>
  <si>
    <t>03.04.2017</t>
  </si>
  <si>
    <t>05.04.2017</t>
  </si>
  <si>
    <t>06.04.2017</t>
  </si>
  <si>
    <t>07.04.2017</t>
  </si>
  <si>
    <t>10.04.2017</t>
  </si>
  <si>
    <t>11.04.2017</t>
  </si>
  <si>
    <t>12.04.2017</t>
  </si>
  <si>
    <t>MUTHOOTCAP</t>
  </si>
  <si>
    <t>13.04.2017</t>
  </si>
  <si>
    <t>IBREALEST</t>
  </si>
  <si>
    <t>17.04.2017</t>
  </si>
  <si>
    <t>18.04.2017</t>
  </si>
  <si>
    <t>ADANIENT</t>
  </si>
  <si>
    <t>19.04.2017</t>
  </si>
  <si>
    <t>20.04.2017</t>
  </si>
  <si>
    <t>21.04.2017</t>
  </si>
  <si>
    <t>VIVIMEDLAB</t>
  </si>
  <si>
    <t>24.04.2017</t>
  </si>
  <si>
    <t>JKTYRE</t>
  </si>
  <si>
    <t>25.04.2017</t>
  </si>
  <si>
    <t>ITI</t>
  </si>
  <si>
    <t>26.04.2017</t>
  </si>
  <si>
    <t>27.04.2017</t>
  </si>
  <si>
    <t>28.04.2017</t>
  </si>
  <si>
    <t>RELCAPITAL</t>
  </si>
  <si>
    <t>02.05.2017</t>
  </si>
  <si>
    <t>03.05.2017</t>
  </si>
  <si>
    <t>04.05.2017</t>
  </si>
  <si>
    <t>05.05.2017</t>
  </si>
  <si>
    <t>08.05.2017</t>
  </si>
  <si>
    <t>MOTHERSUMI</t>
  </si>
  <si>
    <t>09.05.2017</t>
  </si>
  <si>
    <t>10.05.2017</t>
  </si>
  <si>
    <t>11.05.2017</t>
  </si>
  <si>
    <t>12.05.2017</t>
  </si>
  <si>
    <t>15.05.2017</t>
  </si>
  <si>
    <t>16.05.2017</t>
  </si>
  <si>
    <t>17.05.2017</t>
  </si>
  <si>
    <t>JSWSTEEL</t>
  </si>
  <si>
    <t>18.05.2017</t>
  </si>
  <si>
    <t>19.05.2017</t>
  </si>
  <si>
    <t>22.05.2017</t>
  </si>
  <si>
    <t>23.05.2017</t>
  </si>
  <si>
    <t>24.05.2017</t>
  </si>
  <si>
    <t>25.05.2017</t>
  </si>
  <si>
    <t>26.05.2017</t>
  </si>
  <si>
    <t>29.05.2017</t>
  </si>
  <si>
    <t>30.05.2017</t>
  </si>
  <si>
    <t>31.05.2017</t>
  </si>
  <si>
    <t>01.06.2017</t>
  </si>
  <si>
    <t>02.06.2017</t>
  </si>
  <si>
    <t>05.06.2017</t>
  </si>
  <si>
    <t>06.06.2017</t>
  </si>
  <si>
    <t>07.06.2017</t>
  </si>
  <si>
    <t>08.06.2017</t>
  </si>
  <si>
    <t>09.06.2017</t>
  </si>
  <si>
    <t>12.06.2017</t>
  </si>
  <si>
    <t>13.06.2017</t>
  </si>
  <si>
    <t>14.06.2017</t>
  </si>
  <si>
    <t>15.06.2017</t>
  </si>
  <si>
    <t>16.06.2017</t>
  </si>
  <si>
    <t>19.06.2017</t>
  </si>
  <si>
    <t>20.06.2017</t>
  </si>
  <si>
    <t>21.06.2017</t>
  </si>
  <si>
    <t>22.06.2017</t>
  </si>
  <si>
    <t>23.06.2017</t>
  </si>
  <si>
    <t>27.06.2017</t>
  </si>
  <si>
    <t>28.06.2017</t>
  </si>
  <si>
    <t>29.06.2017</t>
  </si>
  <si>
    <t>30.06.2017</t>
  </si>
  <si>
    <t>03.07.2017</t>
  </si>
  <si>
    <t>04.07.2017</t>
  </si>
  <si>
    <t>05.07.2017</t>
  </si>
  <si>
    <t>06.07.2017</t>
  </si>
  <si>
    <t>07.07.2017</t>
  </si>
  <si>
    <t>10.07.2017</t>
  </si>
  <si>
    <t>TRADED IN BSE</t>
  </si>
  <si>
    <t>11.07.2017</t>
  </si>
  <si>
    <t>12.07.2017</t>
  </si>
  <si>
    <t>BHARATFIN</t>
  </si>
  <si>
    <t>13.07.2017</t>
  </si>
  <si>
    <t>28.08.2017</t>
  </si>
  <si>
    <t>IOC</t>
  </si>
  <si>
    <t>TITAN</t>
  </si>
  <si>
    <t>01.09.2017</t>
  </si>
  <si>
    <t>05.10.2017</t>
  </si>
  <si>
    <t>04.10.2017</t>
  </si>
  <si>
    <t>03.10.2017</t>
  </si>
  <si>
    <t>14.07.2017</t>
  </si>
  <si>
    <t>TATACHEM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</si>
  <si>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</si>
  <si>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</si>
  <si>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</si>
  <si>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</si>
  <si>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</si>
  <si>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</si>
  <si>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</si>
  <si>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</si>
  <si>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</si>
  <si>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</si>
  <si>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</si>
  <si>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RUPA</t>
  </si>
  <si>
    <t>01.08.2017</t>
  </si>
  <si>
    <t>02.08.2017</t>
  </si>
  <si>
    <t>03.08.2017</t>
  </si>
  <si>
    <t>04.08.2017</t>
  </si>
  <si>
    <t>09.08.2017</t>
  </si>
  <si>
    <t>10.08.2017</t>
  </si>
  <si>
    <t>11.08.2017</t>
  </si>
  <si>
    <t>14.08.2017</t>
  </si>
  <si>
    <t>16.08.2017</t>
  </si>
  <si>
    <t>17.08.2017</t>
  </si>
  <si>
    <t>18.08.2017</t>
  </si>
  <si>
    <t>21.08.2017</t>
  </si>
  <si>
    <t>22.08.2017</t>
  </si>
  <si>
    <t>23.08.2017</t>
  </si>
  <si>
    <t>TATAMOTOR</t>
  </si>
  <si>
    <t>24.08.2017</t>
  </si>
  <si>
    <t>VGUARD</t>
  </si>
  <si>
    <t>29.08.2017</t>
  </si>
  <si>
    <t>30.08.2017</t>
  </si>
  <si>
    <t>31.08.2017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</si>
  <si>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</si>
  <si>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</si>
  <si>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</si>
  <si>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</si>
  <si>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</si>
  <si>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</si>
  <si>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</si>
  <si>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</si>
  <si>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</si>
  <si>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15.09.2017</t>
  </si>
  <si>
    <t>18.09.2017</t>
  </si>
  <si>
    <t>19.09.2017</t>
  </si>
  <si>
    <t>20.09.2017</t>
  </si>
  <si>
    <t>21.09.2017</t>
  </si>
  <si>
    <t>22.09.2017</t>
  </si>
  <si>
    <t>25.09.2017</t>
  </si>
  <si>
    <t>26.09.2017</t>
  </si>
  <si>
    <t>27.09.2017</t>
  </si>
  <si>
    <t>28.09.2017</t>
  </si>
  <si>
    <t>VRLLOG</t>
  </si>
  <si>
    <t>29.09.2017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</si>
  <si>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</si>
  <si>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</si>
  <si>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</si>
  <si>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</si>
  <si>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</si>
  <si>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</si>
  <si>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</si>
  <si>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</si>
  <si>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</si>
  <si>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19.10.2017</t>
  </si>
  <si>
    <t>NO CALL</t>
  </si>
  <si>
    <t>23.10.2017</t>
  </si>
  <si>
    <t>TATAELXSI</t>
  </si>
  <si>
    <t>FEDERALBNK</t>
  </si>
  <si>
    <t>24.10.2017</t>
  </si>
  <si>
    <t>25.10.2017</t>
  </si>
  <si>
    <t>26.10.2017</t>
  </si>
  <si>
    <t>BSE</t>
  </si>
  <si>
    <t>27.10.2017</t>
  </si>
  <si>
    <t>IBVENTURES</t>
  </si>
  <si>
    <t>30.10.2017</t>
  </si>
  <si>
    <t>31.10.2017</t>
  </si>
  <si>
    <t>MFSL</t>
  </si>
  <si>
    <t>01.11.2017</t>
  </si>
  <si>
    <t>TATACOMM</t>
  </si>
  <si>
    <t>02.11.2017</t>
  </si>
  <si>
    <t>UJJIVAN</t>
  </si>
  <si>
    <t>03.11.2017</t>
  </si>
  <si>
    <t>06.11.2017</t>
  </si>
  <si>
    <t>07.11.2017</t>
  </si>
  <si>
    <t>TATAMTRDVR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</si>
  <si>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</si>
  <si>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</si>
  <si>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</si>
  <si>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</si>
  <si>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</si>
  <si>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</si>
  <si>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</si>
  <si>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</si>
  <si>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</si>
  <si>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</si>
  <si>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</si>
  <si>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</si>
  <si>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</si>
  <si>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29.11.2017</t>
  </si>
  <si>
    <t>28.11.2017</t>
  </si>
  <si>
    <t>27.11.2017</t>
  </si>
  <si>
    <t>30.11.2017</t>
  </si>
  <si>
    <t>01.12.2017</t>
  </si>
  <si>
    <t>04.12.2017</t>
  </si>
  <si>
    <t>05.12.2017</t>
  </si>
  <si>
    <t>06.12.2017</t>
  </si>
  <si>
    <t>07.12.2017</t>
  </si>
  <si>
    <t>08.12.2017</t>
  </si>
  <si>
    <t>11.12.2017</t>
  </si>
  <si>
    <t>INTRADAY CASH PICKS PERFORMANCE</t>
  </si>
  <si>
    <t>12.12.2017</t>
  </si>
  <si>
    <t>13.12.2017</t>
  </si>
  <si>
    <t>14.12.2017</t>
  </si>
  <si>
    <t>15.12.2017</t>
  </si>
  <si>
    <t>18.12.2017</t>
  </si>
  <si>
    <t>19.12.2017</t>
  </si>
  <si>
    <t>20.12.2017</t>
  </si>
  <si>
    <t>21.12.2017</t>
  </si>
  <si>
    <t>22.12.2017</t>
  </si>
  <si>
    <t>26.12.2017</t>
  </si>
  <si>
    <t>27.12.2017</t>
  </si>
  <si>
    <t>28.12.2017</t>
  </si>
  <si>
    <t>29.12.2017</t>
  </si>
  <si>
    <t>01.01.2018</t>
  </si>
  <si>
    <t>02.01.2018</t>
  </si>
  <si>
    <t>PNBHOUSING</t>
  </si>
  <si>
    <t>03.01.2018</t>
  </si>
  <si>
    <t>04.01.2018</t>
  </si>
  <si>
    <t>09.01.2018</t>
  </si>
  <si>
    <t>08.01.2018</t>
  </si>
  <si>
    <t>05.01.2018</t>
  </si>
  <si>
    <t>M&amp;MFIN</t>
  </si>
  <si>
    <t>08.01.2017</t>
  </si>
  <si>
    <t>MCX</t>
  </si>
  <si>
    <t>10.01.2018</t>
  </si>
  <si>
    <t>11.01.2018</t>
  </si>
  <si>
    <t>12.01.2018</t>
  </si>
  <si>
    <t>16.01.2018</t>
  </si>
  <si>
    <t>15.01.2018</t>
  </si>
  <si>
    <t>17.01.2018</t>
  </si>
  <si>
    <t>18.01.2018</t>
  </si>
  <si>
    <t>RAMCOCEM</t>
  </si>
  <si>
    <t>19.01.2018</t>
  </si>
  <si>
    <t>22.01.2018</t>
  </si>
  <si>
    <t>23.01.2018</t>
  </si>
  <si>
    <t>24.01.2018</t>
  </si>
  <si>
    <t>25.01.2018</t>
  </si>
  <si>
    <t>29.01.2018</t>
  </si>
  <si>
    <t>30.01.2018</t>
  </si>
  <si>
    <t>31.01.2018</t>
  </si>
  <si>
    <t>01.02.2018</t>
  </si>
  <si>
    <t>02.02.2018</t>
  </si>
  <si>
    <t>05.02.2018</t>
  </si>
  <si>
    <t>06.02.2018</t>
  </si>
  <si>
    <t>07.02.2018</t>
  </si>
  <si>
    <t>08.02.2018</t>
  </si>
  <si>
    <t>09.02.2018</t>
  </si>
  <si>
    <t>12.02.2018</t>
  </si>
  <si>
    <t>14.02.2018</t>
  </si>
  <si>
    <t>TATSTEEL</t>
  </si>
  <si>
    <t>15.02.2018</t>
  </si>
  <si>
    <t>16.02.2018</t>
  </si>
  <si>
    <t>19.02.2018</t>
  </si>
  <si>
    <t>20.02.2018</t>
  </si>
  <si>
    <t>21.02.2018</t>
  </si>
  <si>
    <t>22.02.2018</t>
  </si>
  <si>
    <t>23.02.2018</t>
  </si>
  <si>
    <t>26.02.2018</t>
  </si>
  <si>
    <t>28.02.2018</t>
  </si>
  <si>
    <t>ASHOKLEY</t>
  </si>
  <si>
    <t>27.02.2018</t>
  </si>
  <si>
    <t>01.03.2018</t>
  </si>
  <si>
    <t>05.03.2018</t>
  </si>
  <si>
    <t>06.03.2018</t>
  </si>
  <si>
    <t>07.03.2018</t>
  </si>
  <si>
    <t>08.03.2018</t>
  </si>
  <si>
    <t>09.03.2018</t>
  </si>
  <si>
    <t>06.01.2017</t>
  </si>
  <si>
    <t>12.03.2018</t>
  </si>
  <si>
    <t>13.03.2018</t>
  </si>
  <si>
    <t>14.03.2018</t>
  </si>
  <si>
    <t>15.03.2018</t>
  </si>
  <si>
    <t>THOMASCOOK</t>
  </si>
  <si>
    <t>16.03.2018</t>
  </si>
  <si>
    <t>19.03.2018</t>
  </si>
  <si>
    <t>20.03.2018</t>
  </si>
  <si>
    <t>21.03.2018</t>
  </si>
  <si>
    <t>22.03.2018</t>
  </si>
  <si>
    <t>23.03.2018</t>
  </si>
  <si>
    <t>26.03.2018</t>
  </si>
  <si>
    <t>27.03.2018</t>
  </si>
  <si>
    <t>28.03.2018</t>
  </si>
  <si>
    <t>02.04.2018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</si>
  <si>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</si>
  <si>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</si>
  <si>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</si>
  <si>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</si>
  <si>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</si>
  <si>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</si>
  <si>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</si>
  <si>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12.04.2018</t>
  </si>
  <si>
    <t>13.04.2018</t>
  </si>
  <si>
    <t>16.04.2018</t>
  </si>
  <si>
    <t>17.04.2018</t>
  </si>
  <si>
    <t>18.04.2018</t>
  </si>
  <si>
    <t>19.04.2018</t>
  </si>
  <si>
    <t>20.04.2018</t>
  </si>
  <si>
    <t>23.04.2018</t>
  </si>
  <si>
    <t>24.04.2018</t>
  </si>
  <si>
    <t>25.04.2018</t>
  </si>
  <si>
    <t>26.04.2018</t>
  </si>
  <si>
    <t>27.04.2018</t>
  </si>
  <si>
    <t>30.04.2018</t>
  </si>
  <si>
    <t>02.05.2018</t>
  </si>
  <si>
    <t>03.05.2018</t>
  </si>
  <si>
    <t>04.05.2018</t>
  </si>
  <si>
    <t>QUICKHEAL</t>
  </si>
  <si>
    <t>02.05.208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</si>
  <si>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</si>
  <si>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</si>
  <si>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</si>
  <si>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</si>
  <si>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</si>
  <si>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</si>
  <si>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</si>
  <si>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</si>
  <si>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</si>
  <si>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</si>
  <si>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MOIL</t>
  </si>
  <si>
    <t>21.05.2018</t>
  </si>
  <si>
    <t>22.05.2018</t>
  </si>
  <si>
    <t>23.05.2018</t>
  </si>
  <si>
    <t>24.05.2018</t>
  </si>
  <si>
    <t>VIPIND</t>
  </si>
  <si>
    <t>25.05.2018</t>
  </si>
  <si>
    <t>28.05.2018</t>
  </si>
  <si>
    <t>29.05.2018</t>
  </si>
  <si>
    <t>30.05.2018</t>
  </si>
  <si>
    <t>31.05.2018</t>
  </si>
  <si>
    <t>NOTE: PLS NOTE  OUR BUY/ SELL   VALUE PER CALL =  RS.2 LAC FROM 01.04.2018 ONWARD</t>
  </si>
  <si>
    <t>01.06.2018</t>
  </si>
  <si>
    <t>NOTE: PLS NOTE  OUR BUY/ SELL   VALUE PER CALL =  RS.3 LAC FROM 01.04.2018 ONWARD</t>
  </si>
  <si>
    <t>04.06.2018</t>
  </si>
  <si>
    <t>05.06.2018</t>
  </si>
  <si>
    <t>06.06.2018</t>
  </si>
  <si>
    <t>07.06.2018</t>
  </si>
  <si>
    <t>08.06.2018</t>
  </si>
  <si>
    <t>11.06.2018</t>
  </si>
  <si>
    <t>12.06.2018</t>
  </si>
  <si>
    <t>13.06.2018</t>
  </si>
  <si>
    <t>14.06.2018</t>
  </si>
  <si>
    <t>15.06.2018</t>
  </si>
  <si>
    <t>18.06.2018</t>
  </si>
  <si>
    <t>19.06.2018</t>
  </si>
  <si>
    <t>20.06.2018</t>
  </si>
  <si>
    <t>APOLLOHOSP</t>
  </si>
  <si>
    <t>21.06.2018</t>
  </si>
  <si>
    <t>22.06.2018</t>
  </si>
  <si>
    <t>25.06.2018</t>
  </si>
  <si>
    <t>26.06.2018</t>
  </si>
  <si>
    <t>27.06.2018</t>
  </si>
  <si>
    <t>28.06.2018</t>
  </si>
  <si>
    <t>MCDOWELL-N</t>
  </si>
  <si>
    <t>29.06.2018</t>
  </si>
</sst>
</file>

<file path=xl/styles.xml><?xml version="1.0" encoding="utf-8"?>
<styleSheet xmlns="http://schemas.openxmlformats.org/spreadsheetml/2006/main">
  <numFmts count="7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#,##0_);\(&quot;Rs.&quot;#,##0\)"/>
    <numFmt numFmtId="181" formatCode="&quot;Rs.&quot;#,##0_);[Red]\(&quot;Rs.&quot;#,##0\)"/>
    <numFmt numFmtId="182" formatCode="&quot;Rs.&quot;#,##0.00_);\(&quot;Rs.&quot;#,##0.00\)"/>
    <numFmt numFmtId="183" formatCode="&quot;Rs.&quot;#,##0.00_);[Red]\(&quot;Rs.&quot;#,##0.00\)"/>
    <numFmt numFmtId="184" formatCode="_(&quot;Rs.&quot;* #,##0_);_(&quot;Rs.&quot;* \(#,##0\);_(&quot;Rs.&quot;* &quot;-&quot;_);_(@_)"/>
    <numFmt numFmtId="185" formatCode="_(&quot;Rs.&quot;* #,##0.00_);_(&quot;Rs.&quot;* \(#,##0.00\);_(&quot;Rs.&quot;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dd/mm/yy"/>
    <numFmt numFmtId="193" formatCode="0;[Red]0"/>
    <numFmt numFmtId="194" formatCode="&quot; &quot;#,##0_);\(&quot; &quot;#,##0\)"/>
    <numFmt numFmtId="195" formatCode="&quot; &quot;#,##0_);[Red]\(&quot; &quot;#,##0\)"/>
    <numFmt numFmtId="196" formatCode="&quot; &quot;#,##0.00_);\(&quot; &quot;#,##0.00\)"/>
    <numFmt numFmtId="197" formatCode="&quot; &quot;#,##0.00_);[Red]\(&quot; &quot;#,##0.00\)"/>
    <numFmt numFmtId="198" formatCode="_(&quot; &quot;* #,##0_);_(&quot; &quot;* \(#,##0\);_(&quot; &quot;* &quot;-&quot;_);_(@_)"/>
    <numFmt numFmtId="199" formatCode="_(&quot; &quot;* #,##0.00_);_(&quot; &quot;* \(#,##0.00\);_(&quot; 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 &quot;##0"/>
    <numFmt numFmtId="205" formatCode="[$-409]d\-mmm\-yyyy;@"/>
    <numFmt numFmtId="206" formatCode="0.0;[Red]0.0"/>
    <numFmt numFmtId="207" formatCode="0.00;[Red]0.00"/>
    <numFmt numFmtId="208" formatCode="0.0"/>
    <numFmt numFmtId="209" formatCode="0.000"/>
    <numFmt numFmtId="210" formatCode="0.0000"/>
    <numFmt numFmtId="211" formatCode="mmm\-yyyy"/>
    <numFmt numFmtId="212" formatCode="0.00000"/>
    <numFmt numFmtId="213" formatCode="#,##0.00;[Red]#,##0.00"/>
    <numFmt numFmtId="214" formatCode="#,##0.0;[Red]#,##0.0"/>
    <numFmt numFmtId="215" formatCode="#,##0;[Red]#,##0"/>
    <numFmt numFmtId="216" formatCode="[$-409]h:mm:ss\ AM/PM"/>
    <numFmt numFmtId="217" formatCode="[$-409]dddd\,\ mmmm\ dd\,\ yyyy"/>
    <numFmt numFmtId="218" formatCode="0.00_);[Red]\(0.00\)"/>
    <numFmt numFmtId="219" formatCode="0.0_);[Red]\(0.0\)"/>
    <numFmt numFmtId="220" formatCode="0_);[Red]\(0\)"/>
    <numFmt numFmtId="221" formatCode="0.000_);[Red]\(0.000\)"/>
    <numFmt numFmtId="222" formatCode="[$-409]d\-mmm\-yy;@"/>
    <numFmt numFmtId="223" formatCode="0.000000"/>
    <numFmt numFmtId="224" formatCode="mmmm\ d&quot;, &quot;yyyy"/>
    <numFmt numFmtId="225" formatCode="mmm\ d&quot;, &quot;yyyy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Arial"/>
      <family val="2"/>
    </font>
    <font>
      <sz val="18"/>
      <color indexed="56"/>
      <name val="Arial Black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sz val="10"/>
      <color theme="1" tint="0.49998000264167786"/>
      <name val="Arial"/>
      <family val="2"/>
    </font>
    <font>
      <sz val="18"/>
      <color rgb="FF00206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9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1" fillId="34" borderId="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2" fontId="42" fillId="34" borderId="0" xfId="0" applyNumberFormat="1" applyFont="1" applyFill="1" applyBorder="1" applyAlignment="1">
      <alignment horizontal="center" vertical="center" wrapText="1"/>
    </xf>
    <xf numFmtId="1" fontId="42" fillId="34" borderId="0" xfId="0" applyNumberFormat="1" applyFont="1" applyFill="1" applyBorder="1" applyAlignment="1">
      <alignment horizontal="center" vertical="center" wrapText="1"/>
    </xf>
    <xf numFmtId="2" fontId="55" fillId="34" borderId="0" xfId="0" applyNumberFormat="1" applyFont="1" applyFill="1" applyAlignment="1">
      <alignment horizontal="center" vertical="center"/>
    </xf>
    <xf numFmtId="1" fontId="55" fillId="34" borderId="0" xfId="0" applyNumberFormat="1" applyFont="1" applyFill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2" fontId="39" fillId="33" borderId="0" xfId="0" applyNumberFormat="1" applyFont="1" applyFill="1" applyBorder="1" applyAlignment="1">
      <alignment/>
    </xf>
    <xf numFmtId="1" fontId="39" fillId="33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35" borderId="0" xfId="0" applyFont="1" applyFill="1" applyAlignment="1">
      <alignment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58" fillId="35" borderId="0" xfId="0" applyFont="1" applyFill="1" applyBorder="1" applyAlignment="1">
      <alignment/>
    </xf>
    <xf numFmtId="1" fontId="58" fillId="35" borderId="0" xfId="0" applyNumberFormat="1" applyFont="1" applyFill="1" applyAlignment="1">
      <alignment/>
    </xf>
    <xf numFmtId="1" fontId="59" fillId="35" borderId="10" xfId="0" applyNumberFormat="1" applyFont="1" applyFill="1" applyBorder="1" applyAlignment="1">
      <alignment horizontal="center"/>
    </xf>
    <xf numFmtId="1" fontId="59" fillId="35" borderId="0" xfId="0" applyNumberFormat="1" applyFont="1" applyFill="1" applyBorder="1" applyAlignment="1">
      <alignment horizontal="center"/>
    </xf>
    <xf numFmtId="0" fontId="58" fillId="35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6" fillId="36" borderId="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" fontId="2" fillId="36" borderId="0" xfId="0" applyNumberFormat="1" applyFont="1" applyFill="1" applyBorder="1" applyAlignment="1">
      <alignment horizontal="center" vertical="center" wrapText="1"/>
    </xf>
    <xf numFmtId="1" fontId="6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2" fontId="61" fillId="33" borderId="0" xfId="0" applyNumberFormat="1" applyFont="1" applyFill="1" applyBorder="1" applyAlignment="1">
      <alignment/>
    </xf>
    <xf numFmtId="1" fontId="61" fillId="33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63" fillId="35" borderId="0" xfId="0" applyFont="1" applyFill="1" applyAlignment="1">
      <alignment horizontal="center"/>
    </xf>
    <xf numFmtId="0" fontId="58" fillId="35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ACCURACY </a:t>
            </a:r>
          </a:p>
        </c:rich>
      </c:tx>
      <c:layout>
        <c:manualLayout>
          <c:xMode val="factor"/>
          <c:yMode val="factor"/>
          <c:x val="-0.001"/>
          <c:y val="-0.00825"/>
        </c:manualLayout>
      </c:layout>
      <c:spPr>
        <a:noFill/>
        <a:ln>
          <a:noFill/>
        </a:ln>
      </c:spPr>
    </c:title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7825"/>
          <c:w val="0.98075"/>
          <c:h val="0.67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ANALYSIS'!$D$32</c:f>
              <c:strCache>
                <c:ptCount val="1"/>
                <c:pt idx="0">
                  <c:v>ACCURACY IN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ANALYSIS'!$E$31:$R$31</c:f>
              <c:strCache/>
            </c:strRef>
          </c:cat>
          <c:val>
            <c:numRef>
              <c:f>'PRODUCT ANALYSIS'!$E$32:$R$32</c:f>
              <c:numCache/>
            </c:numRef>
          </c:val>
          <c:shape val="box"/>
        </c:ser>
        <c:shape val="box"/>
        <c:axId val="15404191"/>
        <c:axId val="4419992"/>
      </c:bar3D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9992"/>
        <c:crosses val="autoZero"/>
        <c:auto val="1"/>
        <c:lblOffset val="100"/>
        <c:tickLblSkip val="1"/>
        <c:noMultiLvlLbl val="0"/>
      </c:catAx>
      <c:valAx>
        <c:axId val="4419992"/>
        <c:scaling>
          <c:orientation val="minMax"/>
        </c:scaling>
        <c:axPos val="l"/>
        <c:delete val="1"/>
        <c:majorTickMark val="out"/>
        <c:minorTickMark val="none"/>
        <c:tickLblPos val="none"/>
        <c:crossAx val="1540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935"/>
          <c:y val="0.177"/>
          <c:w val="0.025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 WIESE PROFIT &amp; LOSS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4025"/>
          <c:w val="0.98075"/>
          <c:h val="0.7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 ANALYSIS'!$D$7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'PRODUCT ANALYSIS'!$E$6:$R$6</c:f>
              <c:strCache/>
            </c:strRef>
          </c:cat>
          <c:val>
            <c:numRef>
              <c:f>'PRODUCT ANALYSIS'!$E$7:$R$7</c:f>
              <c:numCache/>
            </c:numRef>
          </c:val>
          <c:shape val="box"/>
        </c:ser>
        <c:shape val="box"/>
        <c:axId val="39779929"/>
        <c:axId val="22475042"/>
      </c:bar3DChart>
      <c:catAx>
        <c:axId val="39779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75042"/>
        <c:crosses val="autoZero"/>
        <c:auto val="1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delete val="1"/>
        <c:majorTickMark val="out"/>
        <c:minorTickMark val="none"/>
        <c:tickLblPos val="none"/>
        <c:crossAx val="39779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25"/>
          <c:y val="0.153"/>
          <c:w val="0.006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6</xdr:col>
      <xdr:colOff>1038225</xdr:colOff>
      <xdr:row>3</xdr:row>
      <xdr:rowOff>123825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42875"/>
          <a:ext cx="423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142875</xdr:rowOff>
    </xdr:from>
    <xdr:to>
      <xdr:col>5</xdr:col>
      <xdr:colOff>800100</xdr:colOff>
      <xdr:row>3</xdr:row>
      <xdr:rowOff>123825</xdr:rowOff>
    </xdr:to>
    <xdr:pic>
      <xdr:nvPicPr>
        <xdr:cNvPr id="1" name="Picture 2" descr="logo_s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42875"/>
          <a:ext cx="3095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34</xdr:row>
      <xdr:rowOff>28575</xdr:rowOff>
    </xdr:from>
    <xdr:to>
      <xdr:col>18</xdr:col>
      <xdr:colOff>0</xdr:colOff>
      <xdr:row>48</xdr:row>
      <xdr:rowOff>161925</xdr:rowOff>
    </xdr:to>
    <xdr:graphicFrame>
      <xdr:nvGraphicFramePr>
        <xdr:cNvPr id="1" name="Chart 7"/>
        <xdr:cNvGraphicFramePr/>
      </xdr:nvGraphicFramePr>
      <xdr:xfrm>
        <a:off x="1238250" y="5534025"/>
        <a:ext cx="10201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8</xdr:row>
      <xdr:rowOff>9525</xdr:rowOff>
    </xdr:from>
    <xdr:to>
      <xdr:col>18</xdr:col>
      <xdr:colOff>0</xdr:colOff>
      <xdr:row>25</xdr:row>
      <xdr:rowOff>19050</xdr:rowOff>
    </xdr:to>
    <xdr:graphicFrame>
      <xdr:nvGraphicFramePr>
        <xdr:cNvPr id="2" name="Chart 2"/>
        <xdr:cNvGraphicFramePr/>
      </xdr:nvGraphicFramePr>
      <xdr:xfrm>
        <a:off x="1238250" y="1304925"/>
        <a:ext cx="102012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0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5.57421875" style="0" customWidth="1"/>
    <col min="2" max="2" width="29.8515625" style="0" customWidth="1"/>
    <col min="3" max="3" width="15.421875" style="0" customWidth="1"/>
    <col min="4" max="4" width="16.140625" style="0" customWidth="1"/>
    <col min="5" max="5" width="17.140625" style="0" customWidth="1"/>
    <col min="6" max="6" width="16.28125" style="0" customWidth="1"/>
    <col min="7" max="7" width="15.8515625" style="23" customWidth="1"/>
    <col min="8" max="8" width="17.421875" style="23" customWidth="1"/>
    <col min="9" max="9" width="19.00390625" style="23" customWidth="1"/>
    <col min="10" max="10" width="26.57421875" style="9" customWidth="1"/>
  </cols>
  <sheetData>
    <row r="1" spans="1:10" ht="15">
      <c r="A1" s="4"/>
      <c r="B1" s="4"/>
      <c r="C1" s="4"/>
      <c r="D1" s="4"/>
      <c r="E1" s="4"/>
      <c r="F1" s="4"/>
      <c r="G1" s="16"/>
      <c r="H1" s="16"/>
      <c r="I1" s="16"/>
      <c r="J1" s="7"/>
    </row>
    <row r="2" spans="1:10" ht="15">
      <c r="A2" s="4"/>
      <c r="B2" s="4"/>
      <c r="C2" s="4"/>
      <c r="D2" s="4"/>
      <c r="E2" s="4"/>
      <c r="F2" s="4"/>
      <c r="G2" s="16"/>
      <c r="H2" s="16"/>
      <c r="I2" s="16"/>
      <c r="J2" s="7"/>
    </row>
    <row r="3" spans="1:10" ht="24.75" customHeight="1">
      <c r="A3" s="4"/>
      <c r="B3" s="4"/>
      <c r="C3" s="4"/>
      <c r="D3" s="4"/>
      <c r="E3" s="4"/>
      <c r="F3" s="4"/>
      <c r="G3" s="16"/>
      <c r="H3" s="16"/>
      <c r="I3" s="16"/>
      <c r="J3" s="7"/>
    </row>
    <row r="4" spans="1:10" ht="24.75" customHeight="1">
      <c r="A4" s="30" t="s">
        <v>1014</v>
      </c>
      <c r="B4" s="4"/>
      <c r="C4" s="4"/>
      <c r="D4" s="4"/>
      <c r="E4" s="4"/>
      <c r="F4" s="4"/>
      <c r="G4" s="16"/>
      <c r="H4" s="16"/>
      <c r="I4" s="16"/>
      <c r="J4" s="7"/>
    </row>
    <row r="5" spans="1:10" s="56" customFormat="1" ht="31.5" customHeight="1">
      <c r="A5" s="52" t="s">
        <v>1012</v>
      </c>
      <c r="B5" s="53"/>
      <c r="C5" s="53"/>
      <c r="D5" s="53"/>
      <c r="E5" s="53"/>
      <c r="F5" s="53"/>
      <c r="G5" s="54"/>
      <c r="H5" s="54"/>
      <c r="I5" s="54"/>
      <c r="J5" s="55"/>
    </row>
    <row r="6" spans="1:10" ht="15">
      <c r="A6" s="5" t="s">
        <v>882</v>
      </c>
      <c r="B6" s="4"/>
      <c r="C6" s="4"/>
      <c r="D6" s="4"/>
      <c r="E6" s="4"/>
      <c r="F6" s="4"/>
      <c r="G6" s="17"/>
      <c r="H6" s="18" t="s">
        <v>8</v>
      </c>
      <c r="I6" s="18"/>
      <c r="J6" s="10">
        <f>J940+J909+J883+J848+J835+J817+J794+J757+J703</f>
        <v>736694.4474716132</v>
      </c>
    </row>
    <row r="7" spans="1:10" s="3" customFormat="1" ht="21.75" customHeight="1">
      <c r="A7" s="11" t="s">
        <v>12</v>
      </c>
      <c r="B7" s="11" t="s">
        <v>13</v>
      </c>
      <c r="C7" s="11" t="s">
        <v>9</v>
      </c>
      <c r="D7" s="11" t="s">
        <v>14</v>
      </c>
      <c r="E7" s="11" t="s">
        <v>15</v>
      </c>
      <c r="F7" s="11" t="s">
        <v>85</v>
      </c>
      <c r="G7" s="19" t="s">
        <v>86</v>
      </c>
      <c r="H7" s="19" t="s">
        <v>17</v>
      </c>
      <c r="I7" s="19" t="s">
        <v>37</v>
      </c>
      <c r="J7" s="12" t="s">
        <v>16</v>
      </c>
    </row>
    <row r="8" spans="1:10" s="3" customFormat="1" ht="21.75" customHeight="1">
      <c r="A8" s="11"/>
      <c r="B8" s="11"/>
      <c r="C8" s="11"/>
      <c r="D8" s="11"/>
      <c r="E8" s="11"/>
      <c r="F8" s="11"/>
      <c r="G8" s="19"/>
      <c r="H8" s="19"/>
      <c r="I8" s="19"/>
      <c r="J8" s="12"/>
    </row>
    <row r="9" spans="1:10" s="46" customFormat="1" ht="21.75" customHeight="1">
      <c r="A9" s="44"/>
      <c r="B9" s="44"/>
      <c r="C9" s="44"/>
      <c r="D9" s="44"/>
      <c r="E9" s="44"/>
      <c r="F9" s="44"/>
      <c r="G9" s="20"/>
      <c r="H9" s="20"/>
      <c r="I9" s="20"/>
      <c r="J9" s="8"/>
    </row>
    <row r="10" spans="1:10" s="45" customFormat="1" ht="21.75" customHeight="1">
      <c r="A10" s="44"/>
      <c r="B10" s="44"/>
      <c r="C10" s="8"/>
      <c r="D10" s="44"/>
      <c r="E10" s="44"/>
      <c r="F10" s="44"/>
      <c r="G10" s="20"/>
      <c r="H10" s="20"/>
      <c r="I10" s="20"/>
      <c r="J10" s="8"/>
    </row>
    <row r="11" spans="1:10" s="1" customFormat="1" ht="20.25" customHeight="1">
      <c r="A11" s="15"/>
      <c r="B11" s="15"/>
      <c r="C11" s="14"/>
      <c r="D11" s="15"/>
      <c r="E11" s="15"/>
      <c r="F11" s="15"/>
      <c r="G11" s="21"/>
      <c r="H11" s="21"/>
      <c r="I11" s="24"/>
      <c r="J11" s="25">
        <f>SUM(J9:J10)</f>
        <v>0</v>
      </c>
    </row>
    <row r="12" spans="1:10" s="46" customFormat="1" ht="21.75" customHeight="1">
      <c r="A12" s="44" t="s">
        <v>1036</v>
      </c>
      <c r="B12" s="44" t="s">
        <v>134</v>
      </c>
      <c r="C12" s="8">
        <f>300000/E12</f>
        <v>452.4886877828054</v>
      </c>
      <c r="D12" s="44" t="s">
        <v>11</v>
      </c>
      <c r="E12" s="44">
        <v>663</v>
      </c>
      <c r="F12" s="44">
        <v>654</v>
      </c>
      <c r="G12" s="20">
        <f>(IF($D12="SHORT",$E12-$F12,IF($D12="LONG",$F12-$E12)))*$C12</f>
        <v>4072.3981900452486</v>
      </c>
      <c r="H12" s="20">
        <f>G12/C12</f>
        <v>9</v>
      </c>
      <c r="I12" s="20">
        <f>H12/E12*100</f>
        <v>1.3574660633484164</v>
      </c>
      <c r="J12" s="8">
        <f>H12*C12</f>
        <v>4072.3981900452486</v>
      </c>
    </row>
    <row r="13" spans="1:10" s="46" customFormat="1" ht="21.75" customHeight="1">
      <c r="A13" s="44" t="s">
        <v>1034</v>
      </c>
      <c r="B13" s="44" t="s">
        <v>1035</v>
      </c>
      <c r="C13" s="8">
        <f>300000/E13</f>
        <v>441.82621502209133</v>
      </c>
      <c r="D13" s="44" t="s">
        <v>10</v>
      </c>
      <c r="E13" s="44">
        <v>679</v>
      </c>
      <c r="F13" s="44">
        <v>672</v>
      </c>
      <c r="G13" s="20">
        <f>(IF($D13="SHORT",$E13-$F13,IF($D13="LONG",$F13-$E13)))*$C13</f>
        <v>-3092.7835051546394</v>
      </c>
      <c r="H13" s="20">
        <f>G13/C13</f>
        <v>-7</v>
      </c>
      <c r="I13" s="20">
        <f>H13/E13*100</f>
        <v>-1.0309278350515463</v>
      </c>
      <c r="J13" s="8">
        <f>H13*C13</f>
        <v>-3092.7835051546394</v>
      </c>
    </row>
    <row r="14" spans="1:10" s="46" customFormat="1" ht="21.75" customHeight="1">
      <c r="A14" s="44" t="s">
        <v>1034</v>
      </c>
      <c r="B14" s="44" t="s">
        <v>174</v>
      </c>
      <c r="C14" s="8">
        <f>300000/E14</f>
        <v>562.8517823639775</v>
      </c>
      <c r="D14" s="44" t="s">
        <v>10</v>
      </c>
      <c r="E14" s="44">
        <v>533</v>
      </c>
      <c r="F14" s="44">
        <v>537</v>
      </c>
      <c r="G14" s="20">
        <f>(IF($D14="SHORT",$E14-$F14,IF($D14="LONG",$F14-$E14)))*$C14</f>
        <v>2251.40712945591</v>
      </c>
      <c r="H14" s="20">
        <f>G14/C14</f>
        <v>4</v>
      </c>
      <c r="I14" s="20">
        <f>H14/E14*100</f>
        <v>0.7504690431519699</v>
      </c>
      <c r="J14" s="8">
        <f>H14*C14</f>
        <v>2251.40712945591</v>
      </c>
    </row>
    <row r="15" spans="1:10" s="46" customFormat="1" ht="21.75" customHeight="1">
      <c r="A15" s="44" t="s">
        <v>1033</v>
      </c>
      <c r="B15" s="44" t="s">
        <v>174</v>
      </c>
      <c r="C15" s="8">
        <f aca="true" t="shared" si="0" ref="C15:C25">300000/E15</f>
        <v>570.3422053231939</v>
      </c>
      <c r="D15" s="44" t="s">
        <v>10</v>
      </c>
      <c r="E15" s="44">
        <v>526</v>
      </c>
      <c r="F15" s="44">
        <v>530</v>
      </c>
      <c r="G15" s="20">
        <f aca="true" t="shared" si="1" ref="G15:G25">(IF($D15="SHORT",$E15-$F15,IF($D15="LONG",$F15-$E15)))*$C15</f>
        <v>2281.3688212927755</v>
      </c>
      <c r="H15" s="20">
        <f aca="true" t="shared" si="2" ref="H15:H25">G15/C15</f>
        <v>4</v>
      </c>
      <c r="I15" s="20">
        <f aca="true" t="shared" si="3" ref="I15:I25">H15/E15*100</f>
        <v>0.7604562737642585</v>
      </c>
      <c r="J15" s="8">
        <f aca="true" t="shared" si="4" ref="J15:J25">H15*C15</f>
        <v>2281.3688212927755</v>
      </c>
    </row>
    <row r="16" spans="1:10" s="46" customFormat="1" ht="21.75" customHeight="1">
      <c r="A16" s="44" t="s">
        <v>1033</v>
      </c>
      <c r="B16" s="44" t="s">
        <v>767</v>
      </c>
      <c r="C16" s="8">
        <f t="shared" si="0"/>
        <v>342.85714285714283</v>
      </c>
      <c r="D16" s="44" t="s">
        <v>10</v>
      </c>
      <c r="E16" s="44">
        <v>875</v>
      </c>
      <c r="F16" s="44">
        <v>870</v>
      </c>
      <c r="G16" s="20">
        <f t="shared" si="1"/>
        <v>-1714.2857142857142</v>
      </c>
      <c r="H16" s="20">
        <f t="shared" si="2"/>
        <v>-5</v>
      </c>
      <c r="I16" s="20">
        <f t="shared" si="3"/>
        <v>-0.5714285714285714</v>
      </c>
      <c r="J16" s="8">
        <f t="shared" si="4"/>
        <v>-1714.2857142857142</v>
      </c>
    </row>
    <row r="17" spans="1:10" s="46" customFormat="1" ht="21.75" customHeight="1">
      <c r="A17" s="44" t="s">
        <v>1032</v>
      </c>
      <c r="B17" s="44" t="s">
        <v>942</v>
      </c>
      <c r="C17" s="8">
        <f t="shared" si="0"/>
        <v>2255.6390977443607</v>
      </c>
      <c r="D17" s="44" t="s">
        <v>10</v>
      </c>
      <c r="E17" s="44">
        <v>133</v>
      </c>
      <c r="F17" s="44">
        <v>133.6</v>
      </c>
      <c r="G17" s="20">
        <f t="shared" si="1"/>
        <v>1353.3834586466037</v>
      </c>
      <c r="H17" s="20">
        <f t="shared" si="2"/>
        <v>0.5999999999999943</v>
      </c>
      <c r="I17" s="20">
        <f t="shared" si="3"/>
        <v>0.4511278195488679</v>
      </c>
      <c r="J17" s="8">
        <f t="shared" si="4"/>
        <v>1353.3834586466037</v>
      </c>
    </row>
    <row r="18" spans="1:10" s="46" customFormat="1" ht="21.75" customHeight="1">
      <c r="A18" s="44" t="s">
        <v>1032</v>
      </c>
      <c r="B18" s="44" t="s">
        <v>767</v>
      </c>
      <c r="C18" s="8">
        <f t="shared" si="0"/>
        <v>347.22222222222223</v>
      </c>
      <c r="D18" s="44" t="s">
        <v>10</v>
      </c>
      <c r="E18" s="44">
        <v>864</v>
      </c>
      <c r="F18" s="44">
        <v>870</v>
      </c>
      <c r="G18" s="20">
        <f t="shared" si="1"/>
        <v>2083.3333333333335</v>
      </c>
      <c r="H18" s="20">
        <f t="shared" si="2"/>
        <v>6</v>
      </c>
      <c r="I18" s="20">
        <f t="shared" si="3"/>
        <v>0.6944444444444444</v>
      </c>
      <c r="J18" s="8">
        <f t="shared" si="4"/>
        <v>2083.3333333333335</v>
      </c>
    </row>
    <row r="19" spans="1:10" s="46" customFormat="1" ht="21.75" customHeight="1">
      <c r="A19" s="44" t="s">
        <v>1031</v>
      </c>
      <c r="B19" s="44" t="s">
        <v>144</v>
      </c>
      <c r="C19" s="8">
        <f t="shared" si="0"/>
        <v>518.5825410544512</v>
      </c>
      <c r="D19" s="44" t="s">
        <v>10</v>
      </c>
      <c r="E19" s="44">
        <v>578.5</v>
      </c>
      <c r="F19" s="44">
        <v>585</v>
      </c>
      <c r="G19" s="20">
        <f t="shared" si="1"/>
        <v>3370.786516853933</v>
      </c>
      <c r="H19" s="20">
        <f t="shared" si="2"/>
        <v>6.5</v>
      </c>
      <c r="I19" s="20">
        <f t="shared" si="3"/>
        <v>1.1235955056179776</v>
      </c>
      <c r="J19" s="8">
        <f t="shared" si="4"/>
        <v>3370.786516853933</v>
      </c>
    </row>
    <row r="20" spans="1:10" s="46" customFormat="1" ht="21.75" customHeight="1">
      <c r="A20" s="44" t="s">
        <v>1030</v>
      </c>
      <c r="B20" s="44" t="s">
        <v>393</v>
      </c>
      <c r="C20" s="8">
        <f t="shared" si="0"/>
        <v>955.4140127388536</v>
      </c>
      <c r="D20" s="44" t="s">
        <v>10</v>
      </c>
      <c r="E20" s="44">
        <v>314</v>
      </c>
      <c r="F20" s="44">
        <v>310</v>
      </c>
      <c r="G20" s="20">
        <f t="shared" si="1"/>
        <v>-3821.6560509554142</v>
      </c>
      <c r="H20" s="20">
        <f t="shared" si="2"/>
        <v>-4</v>
      </c>
      <c r="I20" s="20">
        <f t="shared" si="3"/>
        <v>-1.2738853503184715</v>
      </c>
      <c r="J20" s="8">
        <f t="shared" si="4"/>
        <v>-3821.6560509554142</v>
      </c>
    </row>
    <row r="21" spans="1:10" s="46" customFormat="1" ht="21.75" customHeight="1">
      <c r="A21" s="44" t="s">
        <v>1029</v>
      </c>
      <c r="B21" s="44" t="s">
        <v>293</v>
      </c>
      <c r="C21" s="8">
        <f t="shared" si="0"/>
        <v>689.6551724137931</v>
      </c>
      <c r="D21" s="44" t="s">
        <v>10</v>
      </c>
      <c r="E21" s="44">
        <v>435</v>
      </c>
      <c r="F21" s="44">
        <v>439.4</v>
      </c>
      <c r="G21" s="20">
        <f t="shared" si="1"/>
        <v>3034.4827586206743</v>
      </c>
      <c r="H21" s="20">
        <f t="shared" si="2"/>
        <v>4.399999999999977</v>
      </c>
      <c r="I21" s="20">
        <f t="shared" si="3"/>
        <v>1.011494252873558</v>
      </c>
      <c r="J21" s="8">
        <f t="shared" si="4"/>
        <v>3034.4827586206743</v>
      </c>
    </row>
    <row r="22" spans="1:10" s="46" customFormat="1" ht="21.75" customHeight="1">
      <c r="A22" s="44" t="s">
        <v>1027</v>
      </c>
      <c r="B22" s="44" t="s">
        <v>1028</v>
      </c>
      <c r="C22" s="8">
        <f t="shared" si="0"/>
        <v>280.8988764044944</v>
      </c>
      <c r="D22" s="44" t="s">
        <v>10</v>
      </c>
      <c r="E22" s="44">
        <v>1068</v>
      </c>
      <c r="F22" s="44">
        <v>1054</v>
      </c>
      <c r="G22" s="20">
        <f t="shared" si="1"/>
        <v>-3932.5842696629215</v>
      </c>
      <c r="H22" s="20">
        <f t="shared" si="2"/>
        <v>-14</v>
      </c>
      <c r="I22" s="20">
        <f t="shared" si="3"/>
        <v>-1.3108614232209739</v>
      </c>
      <c r="J22" s="8">
        <f t="shared" si="4"/>
        <v>-3932.5842696629215</v>
      </c>
    </row>
    <row r="23" spans="1:10" s="46" customFormat="1" ht="21.75" customHeight="1">
      <c r="A23" s="44" t="s">
        <v>1027</v>
      </c>
      <c r="B23" s="44" t="s">
        <v>182</v>
      </c>
      <c r="C23" s="8">
        <f t="shared" si="0"/>
        <v>537.1530886302596</v>
      </c>
      <c r="D23" s="44" t="s">
        <v>10</v>
      </c>
      <c r="E23" s="44">
        <v>558.5</v>
      </c>
      <c r="F23" s="44">
        <v>555</v>
      </c>
      <c r="G23" s="20">
        <f t="shared" si="1"/>
        <v>-1880.0358102059085</v>
      </c>
      <c r="H23" s="20">
        <f t="shared" si="2"/>
        <v>-3.5</v>
      </c>
      <c r="I23" s="20">
        <f t="shared" si="3"/>
        <v>-0.6266786034019696</v>
      </c>
      <c r="J23" s="8">
        <f t="shared" si="4"/>
        <v>-1880.0358102059085</v>
      </c>
    </row>
    <row r="24" spans="1:10" s="46" customFormat="1" ht="21.75" customHeight="1">
      <c r="A24" s="44" t="s">
        <v>1026</v>
      </c>
      <c r="B24" s="44" t="s">
        <v>174</v>
      </c>
      <c r="C24" s="8">
        <f t="shared" si="0"/>
        <v>576.9230769230769</v>
      </c>
      <c r="D24" s="44" t="s">
        <v>10</v>
      </c>
      <c r="E24" s="44">
        <v>520</v>
      </c>
      <c r="F24" s="44">
        <v>516</v>
      </c>
      <c r="G24" s="20">
        <f t="shared" si="1"/>
        <v>-2307.6923076923076</v>
      </c>
      <c r="H24" s="20">
        <f t="shared" si="2"/>
        <v>-4</v>
      </c>
      <c r="I24" s="20">
        <f t="shared" si="3"/>
        <v>-0.7692307692307693</v>
      </c>
      <c r="J24" s="8">
        <f t="shared" si="4"/>
        <v>-2307.6923076923076</v>
      </c>
    </row>
    <row r="25" spans="1:10" s="46" customFormat="1" ht="21.75" customHeight="1">
      <c r="A25" s="44" t="s">
        <v>1026</v>
      </c>
      <c r="B25" s="44" t="s">
        <v>30</v>
      </c>
      <c r="C25" s="8">
        <f t="shared" si="0"/>
        <v>525.6702295426669</v>
      </c>
      <c r="D25" s="44" t="s">
        <v>10</v>
      </c>
      <c r="E25" s="44">
        <v>570.7</v>
      </c>
      <c r="F25" s="44">
        <v>576</v>
      </c>
      <c r="G25" s="20">
        <f t="shared" si="1"/>
        <v>2786.052216576111</v>
      </c>
      <c r="H25" s="20">
        <f t="shared" si="2"/>
        <v>5.2999999999999545</v>
      </c>
      <c r="I25" s="20">
        <f t="shared" si="3"/>
        <v>0.9286840721920369</v>
      </c>
      <c r="J25" s="8">
        <f t="shared" si="4"/>
        <v>2786.052216576111</v>
      </c>
    </row>
    <row r="26" spans="1:10" s="46" customFormat="1" ht="21.75" customHeight="1">
      <c r="A26" s="44" t="s">
        <v>1025</v>
      </c>
      <c r="B26" s="44" t="s">
        <v>30</v>
      </c>
      <c r="C26" s="8">
        <f aca="true" t="shared" si="5" ref="C26:C35">300000/E26</f>
        <v>523.1037489102006</v>
      </c>
      <c r="D26" s="44" t="s">
        <v>10</v>
      </c>
      <c r="E26" s="44">
        <v>573.5</v>
      </c>
      <c r="F26" s="44">
        <v>568</v>
      </c>
      <c r="G26" s="20">
        <f aca="true" t="shared" si="6" ref="G26:G35">(IF($D26="SHORT",$E26-$F26,IF($D26="LONG",$F26-$E26)))*$C26</f>
        <v>-2877.0706190061032</v>
      </c>
      <c r="H26" s="20">
        <f aca="true" t="shared" si="7" ref="H26:H35">G26/C26</f>
        <v>-5.5</v>
      </c>
      <c r="I26" s="20">
        <f aca="true" t="shared" si="8" ref="I26:I35">H26/E26*100</f>
        <v>-0.959023539668701</v>
      </c>
      <c r="J26" s="8">
        <f aca="true" t="shared" si="9" ref="J26:J35">H26*C26</f>
        <v>-2877.0706190061032</v>
      </c>
    </row>
    <row r="27" spans="1:10" s="46" customFormat="1" ht="21.75" customHeight="1">
      <c r="A27" s="44" t="s">
        <v>1025</v>
      </c>
      <c r="B27" s="44" t="s">
        <v>79</v>
      </c>
      <c r="C27" s="8">
        <f t="shared" si="5"/>
        <v>478.4688995215311</v>
      </c>
      <c r="D27" s="44" t="s">
        <v>10</v>
      </c>
      <c r="E27" s="44">
        <v>627</v>
      </c>
      <c r="F27" s="44">
        <v>622</v>
      </c>
      <c r="G27" s="20">
        <f t="shared" si="6"/>
        <v>-2392.3444976076557</v>
      </c>
      <c r="H27" s="20">
        <f t="shared" si="7"/>
        <v>-5</v>
      </c>
      <c r="I27" s="20">
        <f t="shared" si="8"/>
        <v>-0.7974481658692184</v>
      </c>
      <c r="J27" s="8">
        <f t="shared" si="9"/>
        <v>-2392.3444976076557</v>
      </c>
    </row>
    <row r="28" spans="1:10" s="46" customFormat="1" ht="21.75" customHeight="1">
      <c r="A28" s="44" t="s">
        <v>1024</v>
      </c>
      <c r="B28" s="44" t="s">
        <v>174</v>
      </c>
      <c r="C28" s="8">
        <f t="shared" si="5"/>
        <v>569.2599620493359</v>
      </c>
      <c r="D28" s="44" t="s">
        <v>10</v>
      </c>
      <c r="E28" s="44">
        <v>527</v>
      </c>
      <c r="F28" s="44">
        <v>523</v>
      </c>
      <c r="G28" s="20">
        <f t="shared" si="6"/>
        <v>-2277.0398481973434</v>
      </c>
      <c r="H28" s="20">
        <f t="shared" si="7"/>
        <v>-4</v>
      </c>
      <c r="I28" s="20">
        <f t="shared" si="8"/>
        <v>-0.7590132827324478</v>
      </c>
      <c r="J28" s="8">
        <f t="shared" si="9"/>
        <v>-2277.0398481973434</v>
      </c>
    </row>
    <row r="29" spans="1:10" s="46" customFormat="1" ht="21.75" customHeight="1">
      <c r="A29" s="44" t="s">
        <v>1024</v>
      </c>
      <c r="B29" s="44" t="s">
        <v>87</v>
      </c>
      <c r="C29" s="8">
        <f t="shared" si="5"/>
        <v>427.96005706134093</v>
      </c>
      <c r="D29" s="44" t="s">
        <v>10</v>
      </c>
      <c r="E29" s="44">
        <v>701</v>
      </c>
      <c r="F29" s="44">
        <v>706</v>
      </c>
      <c r="G29" s="20">
        <f t="shared" si="6"/>
        <v>2139.8002853067046</v>
      </c>
      <c r="H29" s="20">
        <f t="shared" si="7"/>
        <v>5</v>
      </c>
      <c r="I29" s="20">
        <f t="shared" si="8"/>
        <v>0.7132667617689016</v>
      </c>
      <c r="J29" s="8">
        <f t="shared" si="9"/>
        <v>2139.8002853067046</v>
      </c>
    </row>
    <row r="30" spans="1:10" s="46" customFormat="1" ht="21.75" customHeight="1">
      <c r="A30" s="44" t="s">
        <v>1023</v>
      </c>
      <c r="B30" s="44" t="s">
        <v>30</v>
      </c>
      <c r="C30" s="8">
        <f t="shared" si="5"/>
        <v>548.4460694698355</v>
      </c>
      <c r="D30" s="44" t="s">
        <v>10</v>
      </c>
      <c r="E30" s="44">
        <v>547</v>
      </c>
      <c r="F30" s="44">
        <v>553</v>
      </c>
      <c r="G30" s="20">
        <f t="shared" si="6"/>
        <v>3290.676416819013</v>
      </c>
      <c r="H30" s="20">
        <f t="shared" si="7"/>
        <v>6</v>
      </c>
      <c r="I30" s="20">
        <f t="shared" si="8"/>
        <v>1.0968921389396709</v>
      </c>
      <c r="J30" s="8">
        <f t="shared" si="9"/>
        <v>3290.676416819013</v>
      </c>
    </row>
    <row r="31" spans="1:10" s="46" customFormat="1" ht="21.75" customHeight="1">
      <c r="A31" s="44" t="s">
        <v>1022</v>
      </c>
      <c r="B31" s="44" t="s">
        <v>55</v>
      </c>
      <c r="C31" s="8">
        <f t="shared" si="5"/>
        <v>379.2667509481669</v>
      </c>
      <c r="D31" s="44" t="s">
        <v>10</v>
      </c>
      <c r="E31" s="44">
        <v>791</v>
      </c>
      <c r="F31" s="44">
        <v>797</v>
      </c>
      <c r="G31" s="20">
        <f t="shared" si="6"/>
        <v>2275.6005056890012</v>
      </c>
      <c r="H31" s="20">
        <f t="shared" si="7"/>
        <v>6</v>
      </c>
      <c r="I31" s="20">
        <f t="shared" si="8"/>
        <v>0.7585335018963337</v>
      </c>
      <c r="J31" s="8">
        <f t="shared" si="9"/>
        <v>2275.6005056890012</v>
      </c>
    </row>
    <row r="32" spans="1:10" s="46" customFormat="1" ht="21.75" customHeight="1">
      <c r="A32" s="44" t="s">
        <v>1022</v>
      </c>
      <c r="B32" s="44" t="s">
        <v>153</v>
      </c>
      <c r="C32" s="8">
        <f t="shared" si="5"/>
        <v>1054.1110330288122</v>
      </c>
      <c r="D32" s="44" t="s">
        <v>10</v>
      </c>
      <c r="E32" s="44">
        <v>284.6</v>
      </c>
      <c r="F32" s="44">
        <v>286.7</v>
      </c>
      <c r="G32" s="20">
        <f t="shared" si="6"/>
        <v>2213.6331693604698</v>
      </c>
      <c r="H32" s="20">
        <f t="shared" si="7"/>
        <v>2.099999999999966</v>
      </c>
      <c r="I32" s="20">
        <f t="shared" si="8"/>
        <v>0.7378777231201566</v>
      </c>
      <c r="J32" s="8">
        <f t="shared" si="9"/>
        <v>2213.6331693604698</v>
      </c>
    </row>
    <row r="33" spans="1:10" s="46" customFormat="1" ht="21.75" customHeight="1">
      <c r="A33" s="44" t="s">
        <v>1021</v>
      </c>
      <c r="B33" s="44" t="s">
        <v>79</v>
      </c>
      <c r="C33" s="8">
        <f t="shared" si="5"/>
        <v>494.8045522018803</v>
      </c>
      <c r="D33" s="44" t="s">
        <v>10</v>
      </c>
      <c r="E33" s="44">
        <v>606.3</v>
      </c>
      <c r="F33" s="44">
        <v>610.5</v>
      </c>
      <c r="G33" s="20">
        <f t="shared" si="6"/>
        <v>2078.17911924792</v>
      </c>
      <c r="H33" s="20">
        <f t="shared" si="7"/>
        <v>4.2000000000000455</v>
      </c>
      <c r="I33" s="20">
        <f t="shared" si="8"/>
        <v>0.6927263730826398</v>
      </c>
      <c r="J33" s="8">
        <f t="shared" si="9"/>
        <v>2078.17911924792</v>
      </c>
    </row>
    <row r="34" spans="1:10" s="46" customFormat="1" ht="21.75" customHeight="1">
      <c r="A34" s="44" t="s">
        <v>1021</v>
      </c>
      <c r="B34" s="44" t="s">
        <v>30</v>
      </c>
      <c r="C34" s="8">
        <f t="shared" si="5"/>
        <v>557.6208178438661</v>
      </c>
      <c r="D34" s="44" t="s">
        <v>10</v>
      </c>
      <c r="E34" s="44">
        <v>538</v>
      </c>
      <c r="F34" s="44">
        <v>543.5</v>
      </c>
      <c r="G34" s="20">
        <f t="shared" si="6"/>
        <v>3066.9144981412637</v>
      </c>
      <c r="H34" s="20">
        <f t="shared" si="7"/>
        <v>5.5</v>
      </c>
      <c r="I34" s="20">
        <f t="shared" si="8"/>
        <v>1.0223048327137547</v>
      </c>
      <c r="J34" s="8">
        <f t="shared" si="9"/>
        <v>3066.9144981412637</v>
      </c>
    </row>
    <row r="35" spans="1:10" s="46" customFormat="1" ht="21.75" customHeight="1">
      <c r="A35" s="44" t="s">
        <v>1020</v>
      </c>
      <c r="B35" s="44" t="s">
        <v>79</v>
      </c>
      <c r="C35" s="8">
        <f t="shared" si="5"/>
        <v>490.99836333878886</v>
      </c>
      <c r="D35" s="44" t="s">
        <v>10</v>
      </c>
      <c r="E35" s="44">
        <v>611</v>
      </c>
      <c r="F35" s="44">
        <v>607</v>
      </c>
      <c r="G35" s="20">
        <f t="shared" si="6"/>
        <v>-1963.9934533551555</v>
      </c>
      <c r="H35" s="20">
        <f t="shared" si="7"/>
        <v>-4</v>
      </c>
      <c r="I35" s="20">
        <f t="shared" si="8"/>
        <v>-0.6546644844517185</v>
      </c>
      <c r="J35" s="8">
        <f t="shared" si="9"/>
        <v>-1963.9934533551555</v>
      </c>
    </row>
    <row r="36" spans="1:10" s="46" customFormat="1" ht="21.75" customHeight="1">
      <c r="A36" s="44" t="s">
        <v>1019</v>
      </c>
      <c r="B36" s="44" t="s">
        <v>79</v>
      </c>
      <c r="C36" s="8">
        <f aca="true" t="shared" si="10" ref="C36:C41">300000/E36</f>
        <v>492.85362247412513</v>
      </c>
      <c r="D36" s="44" t="s">
        <v>10</v>
      </c>
      <c r="E36" s="44">
        <v>608.7</v>
      </c>
      <c r="F36" s="44">
        <v>607</v>
      </c>
      <c r="G36" s="20">
        <f aca="true" t="shared" si="11" ref="G36:G41">(IF($D36="SHORT",$E36-$F36,IF($D36="LONG",$F36-$E36)))*$C36</f>
        <v>-837.8511582060352</v>
      </c>
      <c r="H36" s="20">
        <f aca="true" t="shared" si="12" ref="H36:H41">G36/C36</f>
        <v>-1.7000000000000455</v>
      </c>
      <c r="I36" s="20">
        <f aca="true" t="shared" si="13" ref="I36:I41">H36/E36*100</f>
        <v>-0.2792837194020117</v>
      </c>
      <c r="J36" s="8">
        <f aca="true" t="shared" si="14" ref="J36:J41">H36*C36</f>
        <v>-837.8511582060352</v>
      </c>
    </row>
    <row r="37" spans="1:10" s="46" customFormat="1" ht="21.75" customHeight="1">
      <c r="A37" s="44" t="s">
        <v>1019</v>
      </c>
      <c r="B37" s="44" t="s">
        <v>634</v>
      </c>
      <c r="C37" s="8">
        <f t="shared" si="10"/>
        <v>1012.4873439082011</v>
      </c>
      <c r="D37" s="44" t="s">
        <v>10</v>
      </c>
      <c r="E37" s="44">
        <v>296.3</v>
      </c>
      <c r="F37" s="44">
        <v>295.7</v>
      </c>
      <c r="G37" s="20">
        <f t="shared" si="11"/>
        <v>-607.4924063449437</v>
      </c>
      <c r="H37" s="20">
        <f t="shared" si="12"/>
        <v>-0.6000000000000227</v>
      </c>
      <c r="I37" s="20">
        <f t="shared" si="13"/>
        <v>-0.20249746878164787</v>
      </c>
      <c r="J37" s="8">
        <f t="shared" si="14"/>
        <v>-607.4924063449437</v>
      </c>
    </row>
    <row r="38" spans="1:10" s="46" customFormat="1" ht="21.75" customHeight="1">
      <c r="A38" s="44" t="s">
        <v>1018</v>
      </c>
      <c r="B38" s="44" t="s">
        <v>853</v>
      </c>
      <c r="C38" s="8">
        <f t="shared" si="10"/>
        <v>751.8796992481203</v>
      </c>
      <c r="D38" s="44" t="s">
        <v>10</v>
      </c>
      <c r="E38" s="44">
        <v>399</v>
      </c>
      <c r="F38" s="44">
        <v>403</v>
      </c>
      <c r="G38" s="20">
        <f t="shared" si="11"/>
        <v>3007.5187969924814</v>
      </c>
      <c r="H38" s="20">
        <f t="shared" si="12"/>
        <v>4</v>
      </c>
      <c r="I38" s="20">
        <f t="shared" si="13"/>
        <v>1.0025062656641603</v>
      </c>
      <c r="J38" s="8">
        <f t="shared" si="14"/>
        <v>3007.5187969924814</v>
      </c>
    </row>
    <row r="39" spans="1:10" s="46" customFormat="1" ht="21.75" customHeight="1">
      <c r="A39" s="44" t="s">
        <v>1018</v>
      </c>
      <c r="B39" s="44" t="s">
        <v>144</v>
      </c>
      <c r="C39" s="8">
        <f t="shared" si="10"/>
        <v>578.0346820809249</v>
      </c>
      <c r="D39" s="44" t="s">
        <v>10</v>
      </c>
      <c r="E39" s="44">
        <v>519</v>
      </c>
      <c r="F39" s="44">
        <v>523.5</v>
      </c>
      <c r="G39" s="20">
        <f t="shared" si="11"/>
        <v>2601.156069364162</v>
      </c>
      <c r="H39" s="20">
        <f t="shared" si="12"/>
        <v>4.5</v>
      </c>
      <c r="I39" s="20">
        <f t="shared" si="13"/>
        <v>0.8670520231213872</v>
      </c>
      <c r="J39" s="8">
        <f t="shared" si="14"/>
        <v>2601.156069364162</v>
      </c>
    </row>
    <row r="40" spans="1:10" s="46" customFormat="1" ht="21.75" customHeight="1">
      <c r="A40" s="44" t="s">
        <v>1017</v>
      </c>
      <c r="B40" s="44" t="s">
        <v>174</v>
      </c>
      <c r="C40" s="8">
        <f t="shared" si="10"/>
        <v>580.2707930367504</v>
      </c>
      <c r="D40" s="44" t="s">
        <v>10</v>
      </c>
      <c r="E40" s="44">
        <v>517</v>
      </c>
      <c r="F40" s="44">
        <v>520.65</v>
      </c>
      <c r="G40" s="20">
        <f t="shared" si="11"/>
        <v>2117.9883945841257</v>
      </c>
      <c r="H40" s="20">
        <f t="shared" si="12"/>
        <v>3.649999999999977</v>
      </c>
      <c r="I40" s="20">
        <f t="shared" si="13"/>
        <v>0.7059961315280419</v>
      </c>
      <c r="J40" s="8">
        <f t="shared" si="14"/>
        <v>2117.9883945841257</v>
      </c>
    </row>
    <row r="41" spans="1:10" s="46" customFormat="1" ht="21.75" customHeight="1">
      <c r="A41" s="44" t="s">
        <v>1017</v>
      </c>
      <c r="B41" s="44" t="s">
        <v>182</v>
      </c>
      <c r="C41" s="8">
        <f t="shared" si="10"/>
        <v>521.7391304347826</v>
      </c>
      <c r="D41" s="44" t="s">
        <v>10</v>
      </c>
      <c r="E41" s="44">
        <v>575</v>
      </c>
      <c r="F41" s="44">
        <v>579.4</v>
      </c>
      <c r="G41" s="20">
        <f t="shared" si="11"/>
        <v>2295.6521739130317</v>
      </c>
      <c r="H41" s="20">
        <f t="shared" si="12"/>
        <v>4.399999999999977</v>
      </c>
      <c r="I41" s="20">
        <f t="shared" si="13"/>
        <v>0.7652173913043439</v>
      </c>
      <c r="J41" s="8">
        <f t="shared" si="14"/>
        <v>2295.6521739130317</v>
      </c>
    </row>
    <row r="42" spans="1:10" s="46" customFormat="1" ht="21.75" customHeight="1">
      <c r="A42" s="44" t="s">
        <v>1016</v>
      </c>
      <c r="B42" s="44" t="s">
        <v>174</v>
      </c>
      <c r="C42" s="8">
        <f aca="true" t="shared" si="15" ref="C42:C47">300000/E42</f>
        <v>575.8157389635317</v>
      </c>
      <c r="D42" s="44" t="s">
        <v>10</v>
      </c>
      <c r="E42" s="44">
        <v>521</v>
      </c>
      <c r="F42" s="44">
        <v>517</v>
      </c>
      <c r="G42" s="20">
        <f>(IF($D42="SHORT",$E42-$F42,IF($D42="LONG",$F42-$E42)))*$C42</f>
        <v>-2303.2629558541266</v>
      </c>
      <c r="H42" s="20">
        <f aca="true" t="shared" si="16" ref="H42:H47">G42/C42</f>
        <v>-4</v>
      </c>
      <c r="I42" s="20">
        <f aca="true" t="shared" si="17" ref="I42:I47">H42/E42*100</f>
        <v>-0.7677543186180422</v>
      </c>
      <c r="J42" s="8">
        <f aca="true" t="shared" si="18" ref="J42:J47">H42*C42</f>
        <v>-2303.2629558541266</v>
      </c>
    </row>
    <row r="43" spans="1:10" s="46" customFormat="1" ht="21.75" customHeight="1">
      <c r="A43" s="44" t="s">
        <v>1016</v>
      </c>
      <c r="B43" s="44" t="s">
        <v>3</v>
      </c>
      <c r="C43" s="8">
        <f t="shared" si="15"/>
        <v>560.7476635514018</v>
      </c>
      <c r="D43" s="44" t="s">
        <v>10</v>
      </c>
      <c r="E43" s="44">
        <v>535</v>
      </c>
      <c r="F43" s="44">
        <v>540.5</v>
      </c>
      <c r="G43" s="20">
        <f>(IF($D43="SHORT",$E43-$F43,IF($D43="LONG",$F43-$E43)))*$C43</f>
        <v>3084.11214953271</v>
      </c>
      <c r="H43" s="20">
        <f t="shared" si="16"/>
        <v>5.5</v>
      </c>
      <c r="I43" s="20">
        <f t="shared" si="17"/>
        <v>1.0280373831775702</v>
      </c>
      <c r="J43" s="8">
        <f t="shared" si="18"/>
        <v>3084.11214953271</v>
      </c>
    </row>
    <row r="44" spans="1:10" s="46" customFormat="1" ht="21.75" customHeight="1">
      <c r="A44" s="44" t="s">
        <v>1016</v>
      </c>
      <c r="B44" s="44" t="s">
        <v>90</v>
      </c>
      <c r="C44" s="8">
        <f t="shared" si="15"/>
        <v>556.5862708719851</v>
      </c>
      <c r="D44" s="44" t="s">
        <v>10</v>
      </c>
      <c r="E44" s="44">
        <v>539</v>
      </c>
      <c r="F44" s="44">
        <v>533</v>
      </c>
      <c r="G44" s="20">
        <f>(IF($D44="SHORT",$E44-$F44,IF($D44="LONG",$F44-$E44)))*$C44</f>
        <v>-3339.5176252319106</v>
      </c>
      <c r="H44" s="20">
        <f t="shared" si="16"/>
        <v>-6</v>
      </c>
      <c r="I44" s="20">
        <f t="shared" si="17"/>
        <v>-1.1131725417439702</v>
      </c>
      <c r="J44" s="8">
        <f t="shared" si="18"/>
        <v>-3339.5176252319106</v>
      </c>
    </row>
    <row r="45" spans="1:10" s="46" customFormat="1" ht="21.75" customHeight="1">
      <c r="A45" s="44" t="s">
        <v>1015</v>
      </c>
      <c r="B45" s="44" t="s">
        <v>293</v>
      </c>
      <c r="C45" s="8">
        <f t="shared" si="15"/>
        <v>686.4988558352403</v>
      </c>
      <c r="D45" s="44" t="s">
        <v>10</v>
      </c>
      <c r="E45" s="44">
        <v>437</v>
      </c>
      <c r="F45" s="44">
        <v>443</v>
      </c>
      <c r="G45" s="20">
        <f>(IF($D45="SHORT",$E45-$F45,IF($D45="LONG",$F45-$E45)))*$C45</f>
        <v>4118.993135011442</v>
      </c>
      <c r="H45" s="20">
        <f t="shared" si="16"/>
        <v>6</v>
      </c>
      <c r="I45" s="20">
        <f t="shared" si="17"/>
        <v>1.3729977116704806</v>
      </c>
      <c r="J45" s="8">
        <f t="shared" si="18"/>
        <v>4118.993135011442</v>
      </c>
    </row>
    <row r="46" spans="1:10" s="46" customFormat="1" ht="21.75" customHeight="1">
      <c r="A46" s="44" t="s">
        <v>1015</v>
      </c>
      <c r="B46" s="44" t="s">
        <v>100</v>
      </c>
      <c r="C46" s="8">
        <f t="shared" si="15"/>
        <v>3573.5556879094697</v>
      </c>
      <c r="D46" s="44" t="s">
        <v>10</v>
      </c>
      <c r="E46" s="44">
        <v>83.95</v>
      </c>
      <c r="F46" s="44">
        <v>85</v>
      </c>
      <c r="G46" s="20">
        <f>(IF($D46="SHORT",$E46-$F46,IF($D46="LONG",$F46-$E46)))*$C46</f>
        <v>3752.233472304933</v>
      </c>
      <c r="H46" s="20">
        <f t="shared" si="16"/>
        <v>1.0499999999999972</v>
      </c>
      <c r="I46" s="20">
        <f t="shared" si="17"/>
        <v>1.250744490768311</v>
      </c>
      <c r="J46" s="8">
        <f t="shared" si="18"/>
        <v>3752.233472304933</v>
      </c>
    </row>
    <row r="47" spans="1:10" s="45" customFormat="1" ht="21.75" customHeight="1">
      <c r="A47" s="44" t="s">
        <v>1013</v>
      </c>
      <c r="B47" s="44" t="s">
        <v>90</v>
      </c>
      <c r="C47" s="8">
        <f t="shared" si="15"/>
        <v>506.32911392405066</v>
      </c>
      <c r="D47" s="44" t="s">
        <v>10</v>
      </c>
      <c r="E47" s="44">
        <v>592.5</v>
      </c>
      <c r="F47" s="44">
        <v>586</v>
      </c>
      <c r="G47" s="20">
        <f aca="true" t="shared" si="19" ref="G47:G54">(IF($D47="SHORT",$E47-$F47,IF($D47="LONG",$F47-$E47)))*$C47</f>
        <v>-3291.1392405063293</v>
      </c>
      <c r="H47" s="20">
        <f t="shared" si="16"/>
        <v>-6.5</v>
      </c>
      <c r="I47" s="20">
        <f t="shared" si="17"/>
        <v>-1.0970464135021099</v>
      </c>
      <c r="J47" s="8">
        <f t="shared" si="18"/>
        <v>-3291.1392405063293</v>
      </c>
    </row>
    <row r="48" spans="1:10" s="1" customFormat="1" ht="20.25" customHeight="1">
      <c r="A48" s="15"/>
      <c r="B48" s="15"/>
      <c r="C48" s="14"/>
      <c r="D48" s="15"/>
      <c r="E48" s="15"/>
      <c r="F48" s="15"/>
      <c r="G48" s="21"/>
      <c r="H48" s="21"/>
      <c r="I48" s="24"/>
      <c r="J48" s="25">
        <f>SUM(J12:J47)</f>
        <v>20636.92114882534</v>
      </c>
    </row>
    <row r="49" spans="1:10" s="46" customFormat="1" ht="21.75" customHeight="1">
      <c r="A49" s="44" t="s">
        <v>1011</v>
      </c>
      <c r="B49" s="44" t="s">
        <v>293</v>
      </c>
      <c r="C49" s="8">
        <f aca="true" t="shared" si="20" ref="C49:C95">200000/E49</f>
        <v>446.92737430167597</v>
      </c>
      <c r="D49" s="44" t="s">
        <v>10</v>
      </c>
      <c r="E49" s="44">
        <v>447.5</v>
      </c>
      <c r="F49" s="44">
        <v>443</v>
      </c>
      <c r="G49" s="20">
        <f t="shared" si="19"/>
        <v>-2011.173184357542</v>
      </c>
      <c r="H49" s="20">
        <f aca="true" t="shared" si="21" ref="H49:H56">G49/C49</f>
        <v>-4.5</v>
      </c>
      <c r="I49" s="20">
        <f aca="true" t="shared" si="22" ref="I49:I56">H49/E49*100</f>
        <v>-1.005586592178771</v>
      </c>
      <c r="J49" s="8">
        <f aca="true" t="shared" si="23" ref="J49:J56">H49*C49</f>
        <v>-2011.173184357542</v>
      </c>
    </row>
    <row r="50" spans="1:10" s="46" customFormat="1" ht="21.75" customHeight="1">
      <c r="A50" s="44" t="s">
        <v>1011</v>
      </c>
      <c r="B50" s="44" t="s">
        <v>90</v>
      </c>
      <c r="C50" s="8">
        <f t="shared" si="20"/>
        <v>336.7003367003367</v>
      </c>
      <c r="D50" s="44" t="s">
        <v>10</v>
      </c>
      <c r="E50" s="44">
        <v>594</v>
      </c>
      <c r="F50" s="44">
        <v>604</v>
      </c>
      <c r="G50" s="20">
        <f t="shared" si="19"/>
        <v>3367.003367003367</v>
      </c>
      <c r="H50" s="20">
        <f t="shared" si="21"/>
        <v>10</v>
      </c>
      <c r="I50" s="20">
        <f t="shared" si="22"/>
        <v>1.6835016835016834</v>
      </c>
      <c r="J50" s="8">
        <f t="shared" si="23"/>
        <v>3367.003367003367</v>
      </c>
    </row>
    <row r="51" spans="1:10" s="46" customFormat="1" ht="21.75" customHeight="1">
      <c r="A51" s="44" t="s">
        <v>1011</v>
      </c>
      <c r="B51" s="44" t="s">
        <v>100</v>
      </c>
      <c r="C51" s="8">
        <f t="shared" si="20"/>
        <v>2336.448598130841</v>
      </c>
      <c r="D51" s="44" t="s">
        <v>10</v>
      </c>
      <c r="E51" s="44">
        <v>85.6</v>
      </c>
      <c r="F51" s="44">
        <v>84.7</v>
      </c>
      <c r="G51" s="20">
        <f t="shared" si="19"/>
        <v>-2102.803738317737</v>
      </c>
      <c r="H51" s="20">
        <f t="shared" si="21"/>
        <v>-0.8999999999999914</v>
      </c>
      <c r="I51" s="20">
        <f t="shared" si="22"/>
        <v>-1.0514018691588685</v>
      </c>
      <c r="J51" s="8">
        <f t="shared" si="23"/>
        <v>-2102.803738317737</v>
      </c>
    </row>
    <row r="52" spans="1:10" s="46" customFormat="1" ht="21.75" customHeight="1">
      <c r="A52" s="44" t="s">
        <v>1010</v>
      </c>
      <c r="B52" s="44" t="s">
        <v>174</v>
      </c>
      <c r="C52" s="8">
        <f t="shared" si="20"/>
        <v>366.9724770642202</v>
      </c>
      <c r="D52" s="44" t="s">
        <v>10</v>
      </c>
      <c r="E52" s="44">
        <v>545</v>
      </c>
      <c r="F52" s="44">
        <v>546</v>
      </c>
      <c r="G52" s="20">
        <f t="shared" si="19"/>
        <v>366.9724770642202</v>
      </c>
      <c r="H52" s="20">
        <f t="shared" si="21"/>
        <v>1</v>
      </c>
      <c r="I52" s="20">
        <f t="shared" si="22"/>
        <v>0.1834862385321101</v>
      </c>
      <c r="J52" s="8">
        <f t="shared" si="23"/>
        <v>366.9724770642202</v>
      </c>
    </row>
    <row r="53" spans="1:10" s="46" customFormat="1" ht="21.75" customHeight="1">
      <c r="A53" s="44" t="s">
        <v>1010</v>
      </c>
      <c r="B53" s="44" t="s">
        <v>100</v>
      </c>
      <c r="C53" s="8">
        <f t="shared" si="20"/>
        <v>2333.7222870478413</v>
      </c>
      <c r="D53" s="44" t="s">
        <v>10</v>
      </c>
      <c r="E53" s="44">
        <v>85.7</v>
      </c>
      <c r="F53" s="44">
        <v>86.8</v>
      </c>
      <c r="G53" s="20">
        <f t="shared" si="19"/>
        <v>2567.094515752612</v>
      </c>
      <c r="H53" s="20">
        <f t="shared" si="21"/>
        <v>1.0999999999999943</v>
      </c>
      <c r="I53" s="20">
        <f t="shared" si="22"/>
        <v>1.283547257876306</v>
      </c>
      <c r="J53" s="8">
        <f t="shared" si="23"/>
        <v>2567.094515752612</v>
      </c>
    </row>
    <row r="54" spans="1:10" s="46" customFormat="1" ht="21.75" customHeight="1">
      <c r="A54" s="44" t="s">
        <v>1010</v>
      </c>
      <c r="B54" s="44" t="s">
        <v>293</v>
      </c>
      <c r="C54" s="8">
        <f t="shared" si="20"/>
        <v>448.4304932735426</v>
      </c>
      <c r="D54" s="44" t="s">
        <v>10</v>
      </c>
      <c r="E54" s="44">
        <v>446</v>
      </c>
      <c r="F54" s="44">
        <v>441</v>
      </c>
      <c r="G54" s="20">
        <f t="shared" si="19"/>
        <v>-2242.152466367713</v>
      </c>
      <c r="H54" s="20">
        <f t="shared" si="21"/>
        <v>-5</v>
      </c>
      <c r="I54" s="20">
        <f t="shared" si="22"/>
        <v>-1.1210762331838564</v>
      </c>
      <c r="J54" s="8">
        <f t="shared" si="23"/>
        <v>-2242.152466367713</v>
      </c>
    </row>
    <row r="55" spans="1:10" s="46" customFormat="1" ht="21.75" customHeight="1">
      <c r="A55" s="44" t="s">
        <v>1009</v>
      </c>
      <c r="B55" s="44" t="s">
        <v>27</v>
      </c>
      <c r="C55" s="8">
        <f t="shared" si="20"/>
        <v>222.4694104560623</v>
      </c>
      <c r="D55" s="44" t="s">
        <v>10</v>
      </c>
      <c r="E55" s="44">
        <v>899</v>
      </c>
      <c r="F55" s="44">
        <v>904.5</v>
      </c>
      <c r="G55" s="20">
        <f aca="true" t="shared" si="24" ref="G55:G62">(IF($D55="SHORT",$E55-$F55,IF($D55="LONG",$F55-$E55)))*$C55</f>
        <v>1223.5817575083427</v>
      </c>
      <c r="H55" s="20">
        <f t="shared" si="21"/>
        <v>5.5</v>
      </c>
      <c r="I55" s="20">
        <f t="shared" si="22"/>
        <v>0.6117908787541714</v>
      </c>
      <c r="J55" s="8">
        <f t="shared" si="23"/>
        <v>1223.5817575083427</v>
      </c>
    </row>
    <row r="56" spans="1:10" s="46" customFormat="1" ht="21.75" customHeight="1">
      <c r="A56" s="44" t="s">
        <v>1009</v>
      </c>
      <c r="B56" s="44" t="s">
        <v>300</v>
      </c>
      <c r="C56" s="8">
        <f t="shared" si="20"/>
        <v>182.64840182648402</v>
      </c>
      <c r="D56" s="44" t="s">
        <v>10</v>
      </c>
      <c r="E56" s="44">
        <v>1095</v>
      </c>
      <c r="F56" s="44">
        <v>1087</v>
      </c>
      <c r="G56" s="20">
        <f t="shared" si="24"/>
        <v>-1461.1872146118722</v>
      </c>
      <c r="H56" s="20">
        <f t="shared" si="21"/>
        <v>-8</v>
      </c>
      <c r="I56" s="20">
        <f t="shared" si="22"/>
        <v>-0.730593607305936</v>
      </c>
      <c r="J56" s="8">
        <f t="shared" si="23"/>
        <v>-1461.1872146118722</v>
      </c>
    </row>
    <row r="57" spans="1:10" s="46" customFormat="1" ht="21.75" customHeight="1">
      <c r="A57" s="44" t="s">
        <v>1008</v>
      </c>
      <c r="B57" s="44" t="s">
        <v>773</v>
      </c>
      <c r="C57" s="8">
        <f t="shared" si="20"/>
        <v>271.92386131883075</v>
      </c>
      <c r="D57" s="44" t="s">
        <v>10</v>
      </c>
      <c r="E57" s="44">
        <v>735.5</v>
      </c>
      <c r="F57" s="44">
        <v>741</v>
      </c>
      <c r="G57" s="20">
        <f t="shared" si="24"/>
        <v>1495.581237253569</v>
      </c>
      <c r="H57" s="20">
        <f aca="true" t="shared" si="25" ref="H57:H63">G57/C57</f>
        <v>5.5</v>
      </c>
      <c r="I57" s="20">
        <f aca="true" t="shared" si="26" ref="I57:I63">H57/E57*100</f>
        <v>0.7477906186267845</v>
      </c>
      <c r="J57" s="8">
        <f aca="true" t="shared" si="27" ref="J57:J63">H57*C57</f>
        <v>1495.581237253569</v>
      </c>
    </row>
    <row r="58" spans="1:10" s="46" customFormat="1" ht="21.75" customHeight="1">
      <c r="A58" s="44" t="s">
        <v>1008</v>
      </c>
      <c r="B58" s="44" t="s">
        <v>851</v>
      </c>
      <c r="C58" s="8">
        <f t="shared" si="20"/>
        <v>315.45741324921136</v>
      </c>
      <c r="D58" s="44" t="s">
        <v>10</v>
      </c>
      <c r="E58" s="44">
        <v>634</v>
      </c>
      <c r="F58" s="44">
        <v>639</v>
      </c>
      <c r="G58" s="20">
        <f t="shared" si="24"/>
        <v>1577.2870662460568</v>
      </c>
      <c r="H58" s="20">
        <f t="shared" si="25"/>
        <v>5</v>
      </c>
      <c r="I58" s="20">
        <f t="shared" si="26"/>
        <v>0.7886435331230284</v>
      </c>
      <c r="J58" s="8">
        <f t="shared" si="27"/>
        <v>1577.2870662460568</v>
      </c>
    </row>
    <row r="59" spans="1:10" s="46" customFormat="1" ht="21.75" customHeight="1">
      <c r="A59" s="44" t="s">
        <v>1007</v>
      </c>
      <c r="B59" s="44" t="s">
        <v>293</v>
      </c>
      <c r="C59" s="8">
        <f t="shared" si="20"/>
        <v>459.7701149425287</v>
      </c>
      <c r="D59" s="44" t="s">
        <v>10</v>
      </c>
      <c r="E59" s="44">
        <v>435</v>
      </c>
      <c r="F59" s="44">
        <v>442.4</v>
      </c>
      <c r="G59" s="20">
        <f t="shared" si="24"/>
        <v>3402.298850574702</v>
      </c>
      <c r="H59" s="20">
        <f t="shared" si="25"/>
        <v>7.399999999999977</v>
      </c>
      <c r="I59" s="20">
        <f t="shared" si="26"/>
        <v>1.7011494252873511</v>
      </c>
      <c r="J59" s="8">
        <f t="shared" si="27"/>
        <v>3402.298850574702</v>
      </c>
    </row>
    <row r="60" spans="1:10" s="46" customFormat="1" ht="21.75" customHeight="1">
      <c r="A60" s="44" t="s">
        <v>1005</v>
      </c>
      <c r="B60" s="44" t="s">
        <v>87</v>
      </c>
      <c r="C60" s="8">
        <f t="shared" si="20"/>
        <v>290.06526468455405</v>
      </c>
      <c r="D60" s="44" t="s">
        <v>10</v>
      </c>
      <c r="E60" s="44">
        <v>689.5</v>
      </c>
      <c r="F60" s="44">
        <v>692.4</v>
      </c>
      <c r="G60" s="20">
        <f t="shared" si="24"/>
        <v>841.1892675852001</v>
      </c>
      <c r="H60" s="20">
        <f t="shared" si="25"/>
        <v>2.8999999999999773</v>
      </c>
      <c r="I60" s="20">
        <f t="shared" si="26"/>
        <v>0.4205946337926</v>
      </c>
      <c r="J60" s="8">
        <f t="shared" si="27"/>
        <v>841.1892675852001</v>
      </c>
    </row>
    <row r="61" spans="1:10" s="46" customFormat="1" ht="21.75" customHeight="1">
      <c r="A61" s="44" t="s">
        <v>1005</v>
      </c>
      <c r="B61" s="44" t="s">
        <v>153</v>
      </c>
      <c r="C61" s="8">
        <f t="shared" si="20"/>
        <v>751.8796992481203</v>
      </c>
      <c r="D61" s="44" t="s">
        <v>10</v>
      </c>
      <c r="E61" s="44">
        <v>266</v>
      </c>
      <c r="F61" s="44">
        <v>269.2</v>
      </c>
      <c r="G61" s="20">
        <f t="shared" si="24"/>
        <v>2406.0150375939766</v>
      </c>
      <c r="H61" s="20">
        <f t="shared" si="25"/>
        <v>3.1999999999999886</v>
      </c>
      <c r="I61" s="20">
        <f t="shared" si="26"/>
        <v>1.2030075187969882</v>
      </c>
      <c r="J61" s="8">
        <f t="shared" si="27"/>
        <v>2406.0150375939766</v>
      </c>
    </row>
    <row r="62" spans="1:10" s="46" customFormat="1" ht="21.75" customHeight="1">
      <c r="A62" s="44" t="s">
        <v>1005</v>
      </c>
      <c r="B62" s="44" t="s">
        <v>1006</v>
      </c>
      <c r="C62" s="8">
        <f t="shared" si="20"/>
        <v>484.26150121065376</v>
      </c>
      <c r="D62" s="44" t="s">
        <v>10</v>
      </c>
      <c r="E62" s="44">
        <v>413</v>
      </c>
      <c r="F62" s="44">
        <v>407</v>
      </c>
      <c r="G62" s="20">
        <f t="shared" si="24"/>
        <v>-2905.5690072639227</v>
      </c>
      <c r="H62" s="20">
        <f t="shared" si="25"/>
        <v>-6</v>
      </c>
      <c r="I62" s="20">
        <f t="shared" si="26"/>
        <v>-1.4527845036319613</v>
      </c>
      <c r="J62" s="8">
        <f t="shared" si="27"/>
        <v>-2905.5690072639227</v>
      </c>
    </row>
    <row r="63" spans="1:10" s="46" customFormat="1" ht="21.75" customHeight="1">
      <c r="A63" s="44" t="s">
        <v>1004</v>
      </c>
      <c r="B63" s="44" t="s">
        <v>100</v>
      </c>
      <c r="C63" s="8">
        <f t="shared" si="20"/>
        <v>2424.242424242424</v>
      </c>
      <c r="D63" s="44" t="s">
        <v>10</v>
      </c>
      <c r="E63" s="44">
        <v>82.5</v>
      </c>
      <c r="F63" s="44">
        <v>81.7</v>
      </c>
      <c r="G63" s="20">
        <f aca="true" t="shared" si="28" ref="G63:G68">(IF($D63="SHORT",$E63-$F63,IF($D63="LONG",$F63-$E63)))*$C63</f>
        <v>-1939.3939393939322</v>
      </c>
      <c r="H63" s="20">
        <f t="shared" si="25"/>
        <v>-0.7999999999999972</v>
      </c>
      <c r="I63" s="20">
        <f t="shared" si="26"/>
        <v>-0.9696969696969662</v>
      </c>
      <c r="J63" s="8">
        <f t="shared" si="27"/>
        <v>-1939.3939393939322</v>
      </c>
    </row>
    <row r="64" spans="1:10" s="46" customFormat="1" ht="21.75" customHeight="1">
      <c r="A64" s="44" t="s">
        <v>1004</v>
      </c>
      <c r="B64" s="44" t="s">
        <v>104</v>
      </c>
      <c r="C64" s="8">
        <f t="shared" si="20"/>
        <v>859.106529209622</v>
      </c>
      <c r="D64" s="44" t="s">
        <v>10</v>
      </c>
      <c r="E64" s="44">
        <v>232.8</v>
      </c>
      <c r="F64" s="44">
        <v>234.2</v>
      </c>
      <c r="G64" s="20">
        <f t="shared" si="28"/>
        <v>1202.749140893451</v>
      </c>
      <c r="H64" s="20">
        <f aca="true" t="shared" si="29" ref="H64:H70">G64/C64</f>
        <v>1.3999999999999773</v>
      </c>
      <c r="I64" s="20">
        <f aca="true" t="shared" si="30" ref="I64:I70">H64/E64*100</f>
        <v>0.6013745704467256</v>
      </c>
      <c r="J64" s="8">
        <f aca="true" t="shared" si="31" ref="J64:J70">H64*C64</f>
        <v>1202.749140893451</v>
      </c>
    </row>
    <row r="65" spans="1:10" s="46" customFormat="1" ht="21.75" customHeight="1">
      <c r="A65" s="44" t="s">
        <v>1004</v>
      </c>
      <c r="B65" s="44" t="s">
        <v>35</v>
      </c>
      <c r="C65" s="8">
        <f t="shared" si="20"/>
        <v>476.1904761904762</v>
      </c>
      <c r="D65" s="44" t="s">
        <v>10</v>
      </c>
      <c r="E65" s="44">
        <v>420</v>
      </c>
      <c r="F65" s="44">
        <v>430</v>
      </c>
      <c r="G65" s="20">
        <f t="shared" si="28"/>
        <v>4761.904761904762</v>
      </c>
      <c r="H65" s="20">
        <f t="shared" si="29"/>
        <v>10</v>
      </c>
      <c r="I65" s="20">
        <f t="shared" si="30"/>
        <v>2.380952380952381</v>
      </c>
      <c r="J65" s="8">
        <f t="shared" si="31"/>
        <v>4761.904761904762</v>
      </c>
    </row>
    <row r="66" spans="1:10" s="46" customFormat="1" ht="21.75" customHeight="1">
      <c r="A66" s="44" t="s">
        <v>1003</v>
      </c>
      <c r="B66" s="44" t="s">
        <v>47</v>
      </c>
      <c r="C66" s="8">
        <f t="shared" si="20"/>
        <v>270.27027027027026</v>
      </c>
      <c r="D66" s="44" t="s">
        <v>11</v>
      </c>
      <c r="E66" s="44">
        <v>740</v>
      </c>
      <c r="F66" s="44">
        <v>747</v>
      </c>
      <c r="G66" s="20">
        <f t="shared" si="28"/>
        <v>-1891.8918918918919</v>
      </c>
      <c r="H66" s="20">
        <f t="shared" si="29"/>
        <v>-7</v>
      </c>
      <c r="I66" s="20">
        <f t="shared" si="30"/>
        <v>-0.945945945945946</v>
      </c>
      <c r="J66" s="8">
        <f t="shared" si="31"/>
        <v>-1891.8918918918919</v>
      </c>
    </row>
    <row r="67" spans="1:10" s="46" customFormat="1" ht="21.75" customHeight="1">
      <c r="A67" s="44" t="s">
        <v>1003</v>
      </c>
      <c r="B67" s="44" t="s">
        <v>153</v>
      </c>
      <c r="C67" s="8">
        <f t="shared" si="20"/>
        <v>826.1049153242462</v>
      </c>
      <c r="D67" s="44" t="s">
        <v>11</v>
      </c>
      <c r="E67" s="44">
        <v>242.1</v>
      </c>
      <c r="F67" s="44">
        <v>244.1</v>
      </c>
      <c r="G67" s="20">
        <f t="shared" si="28"/>
        <v>-1652.2098306484925</v>
      </c>
      <c r="H67" s="20">
        <f t="shared" si="29"/>
        <v>-2</v>
      </c>
      <c r="I67" s="20">
        <f t="shared" si="30"/>
        <v>-0.8261049153242461</v>
      </c>
      <c r="J67" s="8">
        <f t="shared" si="31"/>
        <v>-1652.2098306484925</v>
      </c>
    </row>
    <row r="68" spans="1:10" s="46" customFormat="1" ht="21.75" customHeight="1">
      <c r="A68" s="44" t="s">
        <v>1003</v>
      </c>
      <c r="B68" s="44" t="s">
        <v>486</v>
      </c>
      <c r="C68" s="8">
        <f t="shared" si="20"/>
        <v>505.050505050505</v>
      </c>
      <c r="D68" s="44" t="s">
        <v>10</v>
      </c>
      <c r="E68" s="44">
        <v>396</v>
      </c>
      <c r="F68" s="44">
        <v>392</v>
      </c>
      <c r="G68" s="20">
        <f t="shared" si="28"/>
        <v>-2020.20202020202</v>
      </c>
      <c r="H68" s="20">
        <f t="shared" si="29"/>
        <v>-4</v>
      </c>
      <c r="I68" s="20">
        <f t="shared" si="30"/>
        <v>-1.0101010101010102</v>
      </c>
      <c r="J68" s="8">
        <f t="shared" si="31"/>
        <v>-2020.20202020202</v>
      </c>
    </row>
    <row r="69" spans="1:10" s="46" customFormat="1" ht="21.75" customHeight="1">
      <c r="A69" s="44" t="s">
        <v>1002</v>
      </c>
      <c r="B69" s="44" t="s">
        <v>153</v>
      </c>
      <c r="C69" s="8">
        <f t="shared" si="20"/>
        <v>826.4462809917355</v>
      </c>
      <c r="D69" s="44" t="s">
        <v>10</v>
      </c>
      <c r="E69" s="44">
        <v>242</v>
      </c>
      <c r="F69" s="44">
        <v>245.2</v>
      </c>
      <c r="G69" s="20">
        <f aca="true" t="shared" si="32" ref="G69:G96">(IF($D69="SHORT",$E69-$F69,IF($D69="LONG",$F69-$E69)))*$C69</f>
        <v>2644.6280991735443</v>
      </c>
      <c r="H69" s="20">
        <f t="shared" si="29"/>
        <v>3.1999999999999886</v>
      </c>
      <c r="I69" s="20">
        <f t="shared" si="30"/>
        <v>1.3223140495867722</v>
      </c>
      <c r="J69" s="8">
        <f t="shared" si="31"/>
        <v>2644.6280991735443</v>
      </c>
    </row>
    <row r="70" spans="1:10" s="46" customFormat="1" ht="21.75" customHeight="1">
      <c r="A70" s="44" t="s">
        <v>1002</v>
      </c>
      <c r="B70" s="44" t="s">
        <v>47</v>
      </c>
      <c r="C70" s="8">
        <f t="shared" si="20"/>
        <v>264.55026455026456</v>
      </c>
      <c r="D70" s="44" t="s">
        <v>10</v>
      </c>
      <c r="E70" s="44">
        <v>756</v>
      </c>
      <c r="F70" s="44">
        <v>751</v>
      </c>
      <c r="G70" s="20">
        <f t="shared" si="32"/>
        <v>-1322.7513227513227</v>
      </c>
      <c r="H70" s="20">
        <f t="shared" si="29"/>
        <v>-5</v>
      </c>
      <c r="I70" s="20">
        <f t="shared" si="30"/>
        <v>-0.6613756613756614</v>
      </c>
      <c r="J70" s="8">
        <f t="shared" si="31"/>
        <v>-1322.7513227513227</v>
      </c>
    </row>
    <row r="71" spans="1:10" s="46" customFormat="1" ht="21.75" customHeight="1">
      <c r="A71" s="44" t="s">
        <v>1000</v>
      </c>
      <c r="B71" s="44" t="s">
        <v>182</v>
      </c>
      <c r="C71" s="8">
        <f t="shared" si="20"/>
        <v>327.7613897082923</v>
      </c>
      <c r="D71" s="44" t="s">
        <v>10</v>
      </c>
      <c r="E71" s="44">
        <v>610.2</v>
      </c>
      <c r="F71" s="44">
        <v>606</v>
      </c>
      <c r="G71" s="20">
        <f t="shared" si="32"/>
        <v>-1376.5978367748426</v>
      </c>
      <c r="H71" s="20">
        <f aca="true" t="shared" si="33" ref="H71:H96">G71/C71</f>
        <v>-4.2000000000000455</v>
      </c>
      <c r="I71" s="20">
        <f aca="true" t="shared" si="34" ref="I71:I96">H71/E71*100</f>
        <v>-0.6882989183874213</v>
      </c>
      <c r="J71" s="8">
        <f aca="true" t="shared" si="35" ref="J71:J96">H71*C71</f>
        <v>-1376.5978367748426</v>
      </c>
    </row>
    <row r="72" spans="1:10" s="46" customFormat="1" ht="21.75" customHeight="1">
      <c r="A72" s="44" t="s">
        <v>1000</v>
      </c>
      <c r="B72" s="44" t="s">
        <v>1001</v>
      </c>
      <c r="C72" s="8">
        <f t="shared" si="20"/>
        <v>1033.0578512396694</v>
      </c>
      <c r="D72" s="44" t="s">
        <v>10</v>
      </c>
      <c r="E72" s="44">
        <v>193.6</v>
      </c>
      <c r="F72" s="44">
        <v>193.15</v>
      </c>
      <c r="G72" s="20">
        <f t="shared" si="32"/>
        <v>-464.8760330578395</v>
      </c>
      <c r="H72" s="20">
        <f t="shared" si="33"/>
        <v>-0.44999999999998863</v>
      </c>
      <c r="I72" s="20">
        <f t="shared" si="34"/>
        <v>-0.23243801652891977</v>
      </c>
      <c r="J72" s="8">
        <f t="shared" si="35"/>
        <v>-464.8760330578395</v>
      </c>
    </row>
    <row r="73" spans="1:10" s="46" customFormat="1" ht="21.75" customHeight="1">
      <c r="A73" s="44" t="s">
        <v>999</v>
      </c>
      <c r="B73" s="44" t="s">
        <v>104</v>
      </c>
      <c r="C73" s="8">
        <f t="shared" si="20"/>
        <v>813.0081300813008</v>
      </c>
      <c r="D73" s="44" t="s">
        <v>10</v>
      </c>
      <c r="E73" s="44">
        <v>246</v>
      </c>
      <c r="F73" s="44">
        <v>249.5</v>
      </c>
      <c r="G73" s="20">
        <f t="shared" si="32"/>
        <v>2845.528455284553</v>
      </c>
      <c r="H73" s="20">
        <f t="shared" si="33"/>
        <v>3.5</v>
      </c>
      <c r="I73" s="20">
        <f t="shared" si="34"/>
        <v>1.4227642276422763</v>
      </c>
      <c r="J73" s="8">
        <f t="shared" si="35"/>
        <v>2845.528455284553</v>
      </c>
    </row>
    <row r="74" spans="1:10" s="46" customFormat="1" ht="21.75" customHeight="1">
      <c r="A74" s="44" t="s">
        <v>998</v>
      </c>
      <c r="B74" s="44" t="s">
        <v>393</v>
      </c>
      <c r="C74" s="8">
        <f t="shared" si="20"/>
        <v>631.5124723713294</v>
      </c>
      <c r="D74" s="44" t="s">
        <v>10</v>
      </c>
      <c r="E74" s="44">
        <v>316.7</v>
      </c>
      <c r="F74" s="44">
        <v>314</v>
      </c>
      <c r="G74" s="20">
        <f t="shared" si="32"/>
        <v>-1705.0836754025822</v>
      </c>
      <c r="H74" s="20">
        <f t="shared" si="33"/>
        <v>-2.6999999999999886</v>
      </c>
      <c r="I74" s="20">
        <f t="shared" si="34"/>
        <v>-0.852541837701291</v>
      </c>
      <c r="J74" s="8">
        <f t="shared" si="35"/>
        <v>-1705.0836754025822</v>
      </c>
    </row>
    <row r="75" spans="1:10" s="46" customFormat="1" ht="21.75" customHeight="1">
      <c r="A75" s="44" t="s">
        <v>998</v>
      </c>
      <c r="B75" s="44" t="s">
        <v>767</v>
      </c>
      <c r="C75" s="8">
        <f t="shared" si="20"/>
        <v>216.21621621621622</v>
      </c>
      <c r="D75" s="44" t="s">
        <v>10</v>
      </c>
      <c r="E75" s="44">
        <v>925</v>
      </c>
      <c r="F75" s="44">
        <v>935</v>
      </c>
      <c r="G75" s="20">
        <f t="shared" si="32"/>
        <v>2162.162162162162</v>
      </c>
      <c r="H75" s="20">
        <f t="shared" si="33"/>
        <v>10</v>
      </c>
      <c r="I75" s="20">
        <f t="shared" si="34"/>
        <v>1.0810810810810811</v>
      </c>
      <c r="J75" s="8">
        <f t="shared" si="35"/>
        <v>2162.162162162162</v>
      </c>
    </row>
    <row r="76" spans="1:10" s="46" customFormat="1" ht="21.75" customHeight="1">
      <c r="A76" s="44" t="s">
        <v>998</v>
      </c>
      <c r="B76" s="44" t="s">
        <v>104</v>
      </c>
      <c r="C76" s="8">
        <f t="shared" si="20"/>
        <v>879.3141349747198</v>
      </c>
      <c r="D76" s="44" t="s">
        <v>10</v>
      </c>
      <c r="E76" s="44">
        <v>227.45</v>
      </c>
      <c r="F76" s="44">
        <v>224</v>
      </c>
      <c r="G76" s="20">
        <f t="shared" si="32"/>
        <v>-3033.6337656627734</v>
      </c>
      <c r="H76" s="20">
        <f t="shared" si="33"/>
        <v>-3.449999999999989</v>
      </c>
      <c r="I76" s="20">
        <f t="shared" si="34"/>
        <v>-1.5168168828313868</v>
      </c>
      <c r="J76" s="8">
        <f t="shared" si="35"/>
        <v>-3033.6337656627734</v>
      </c>
    </row>
    <row r="77" spans="1:10" s="46" customFormat="1" ht="21.75" customHeight="1">
      <c r="A77" s="44" t="s">
        <v>997</v>
      </c>
      <c r="B77" s="44" t="s">
        <v>104</v>
      </c>
      <c r="C77" s="8">
        <f t="shared" si="20"/>
        <v>881.0572687224669</v>
      </c>
      <c r="D77" s="44" t="s">
        <v>10</v>
      </c>
      <c r="E77" s="44">
        <v>227</v>
      </c>
      <c r="F77" s="44">
        <v>231</v>
      </c>
      <c r="G77" s="20">
        <f t="shared" si="32"/>
        <v>3524.2290748898677</v>
      </c>
      <c r="H77" s="20">
        <f t="shared" si="33"/>
        <v>4</v>
      </c>
      <c r="I77" s="20">
        <f t="shared" si="34"/>
        <v>1.762114537444934</v>
      </c>
      <c r="J77" s="8">
        <f t="shared" si="35"/>
        <v>3524.2290748898677</v>
      </c>
    </row>
    <row r="78" spans="1:10" s="46" customFormat="1" ht="21.75" customHeight="1">
      <c r="A78" s="44" t="s">
        <v>997</v>
      </c>
      <c r="B78" s="44" t="s">
        <v>47</v>
      </c>
      <c r="C78" s="8">
        <f t="shared" si="20"/>
        <v>255.4278416347382</v>
      </c>
      <c r="D78" s="44" t="s">
        <v>10</v>
      </c>
      <c r="E78" s="44">
        <v>783</v>
      </c>
      <c r="F78" s="44">
        <v>791.5</v>
      </c>
      <c r="G78" s="20">
        <f t="shared" si="32"/>
        <v>2171.136653895275</v>
      </c>
      <c r="H78" s="20">
        <f t="shared" si="33"/>
        <v>8.5</v>
      </c>
      <c r="I78" s="20">
        <f t="shared" si="34"/>
        <v>1.0855683269476373</v>
      </c>
      <c r="J78" s="8">
        <f t="shared" si="35"/>
        <v>2171.136653895275</v>
      </c>
    </row>
    <row r="79" spans="1:10" s="46" customFormat="1" ht="21.75" customHeight="1">
      <c r="A79" s="44" t="s">
        <v>996</v>
      </c>
      <c r="B79" s="44" t="s">
        <v>117</v>
      </c>
      <c r="C79" s="8">
        <f t="shared" si="20"/>
        <v>397.61431411530816</v>
      </c>
      <c r="D79" s="44" t="s">
        <v>10</v>
      </c>
      <c r="E79" s="44">
        <v>503</v>
      </c>
      <c r="F79" s="44">
        <v>498.5</v>
      </c>
      <c r="G79" s="20">
        <f t="shared" si="32"/>
        <v>-1789.2644135188866</v>
      </c>
      <c r="H79" s="20">
        <f t="shared" si="33"/>
        <v>-4.5</v>
      </c>
      <c r="I79" s="20">
        <f t="shared" si="34"/>
        <v>-0.8946322067594433</v>
      </c>
      <c r="J79" s="8">
        <f t="shared" si="35"/>
        <v>-1789.2644135188866</v>
      </c>
    </row>
    <row r="80" spans="1:10" s="46" customFormat="1" ht="21.75" customHeight="1">
      <c r="A80" s="44" t="s">
        <v>996</v>
      </c>
      <c r="B80" s="44" t="s">
        <v>128</v>
      </c>
      <c r="C80" s="8">
        <f t="shared" si="20"/>
        <v>180.34265103697024</v>
      </c>
      <c r="D80" s="44" t="s">
        <v>10</v>
      </c>
      <c r="E80" s="44">
        <v>1109</v>
      </c>
      <c r="F80" s="44">
        <v>1112</v>
      </c>
      <c r="G80" s="20">
        <f t="shared" si="32"/>
        <v>541.0279531109107</v>
      </c>
      <c r="H80" s="20">
        <f t="shared" si="33"/>
        <v>3</v>
      </c>
      <c r="I80" s="20">
        <f t="shared" si="34"/>
        <v>0.2705139765554554</v>
      </c>
      <c r="J80" s="8">
        <f t="shared" si="35"/>
        <v>541.0279531109107</v>
      </c>
    </row>
    <row r="81" spans="1:10" s="46" customFormat="1" ht="21.75" customHeight="1">
      <c r="A81" s="44" t="s">
        <v>996</v>
      </c>
      <c r="B81" s="44" t="s">
        <v>47</v>
      </c>
      <c r="C81" s="8">
        <f t="shared" si="20"/>
        <v>251.88916876574308</v>
      </c>
      <c r="D81" s="44" t="s">
        <v>10</v>
      </c>
      <c r="E81" s="44">
        <v>794</v>
      </c>
      <c r="F81" s="44">
        <v>786</v>
      </c>
      <c r="G81" s="20">
        <f t="shared" si="32"/>
        <v>-2015.1133501259446</v>
      </c>
      <c r="H81" s="20">
        <f t="shared" si="33"/>
        <v>-8</v>
      </c>
      <c r="I81" s="20">
        <f t="shared" si="34"/>
        <v>-1.0075566750629723</v>
      </c>
      <c r="J81" s="8">
        <f t="shared" si="35"/>
        <v>-2015.1133501259446</v>
      </c>
    </row>
    <row r="82" spans="1:10" s="46" customFormat="1" ht="21.75" customHeight="1">
      <c r="A82" s="44" t="s">
        <v>995</v>
      </c>
      <c r="B82" s="44" t="s">
        <v>87</v>
      </c>
      <c r="C82" s="8">
        <f t="shared" si="20"/>
        <v>275.1031636863824</v>
      </c>
      <c r="D82" s="44" t="s">
        <v>10</v>
      </c>
      <c r="E82" s="44">
        <v>727</v>
      </c>
      <c r="F82" s="44">
        <v>734</v>
      </c>
      <c r="G82" s="20">
        <f t="shared" si="32"/>
        <v>1925.7221458046768</v>
      </c>
      <c r="H82" s="20">
        <f t="shared" si="33"/>
        <v>7</v>
      </c>
      <c r="I82" s="20">
        <f t="shared" si="34"/>
        <v>0.9628610729023385</v>
      </c>
      <c r="J82" s="8">
        <f t="shared" si="35"/>
        <v>1925.7221458046768</v>
      </c>
    </row>
    <row r="83" spans="1:10" s="46" customFormat="1" ht="21.75" customHeight="1">
      <c r="A83" s="44" t="s">
        <v>994</v>
      </c>
      <c r="B83" s="44" t="s">
        <v>840</v>
      </c>
      <c r="C83" s="8">
        <f t="shared" si="20"/>
        <v>2202.6431718061676</v>
      </c>
      <c r="D83" s="44" t="s">
        <v>10</v>
      </c>
      <c r="E83" s="44">
        <v>90.8</v>
      </c>
      <c r="F83" s="44">
        <v>89</v>
      </c>
      <c r="G83" s="20">
        <f t="shared" si="32"/>
        <v>-3964.7577092510955</v>
      </c>
      <c r="H83" s="20">
        <f t="shared" si="33"/>
        <v>-1.7999999999999972</v>
      </c>
      <c r="I83" s="20">
        <f t="shared" si="34"/>
        <v>-1.9823788546255476</v>
      </c>
      <c r="J83" s="8">
        <f t="shared" si="35"/>
        <v>-3964.7577092510955</v>
      </c>
    </row>
    <row r="84" spans="1:10" s="46" customFormat="1" ht="21.75" customHeight="1">
      <c r="A84" s="44" t="s">
        <v>994</v>
      </c>
      <c r="B84" s="44" t="s">
        <v>640</v>
      </c>
      <c r="C84" s="8">
        <f t="shared" si="20"/>
        <v>237.2479240806643</v>
      </c>
      <c r="D84" s="44" t="s">
        <v>10</v>
      </c>
      <c r="E84" s="44">
        <v>843</v>
      </c>
      <c r="F84" s="44">
        <v>839</v>
      </c>
      <c r="G84" s="20">
        <f t="shared" si="32"/>
        <v>-948.9916963226572</v>
      </c>
      <c r="H84" s="20">
        <f t="shared" si="33"/>
        <v>-4</v>
      </c>
      <c r="I84" s="20">
        <f t="shared" si="34"/>
        <v>-0.4744958481613286</v>
      </c>
      <c r="J84" s="8">
        <f t="shared" si="35"/>
        <v>-948.9916963226572</v>
      </c>
    </row>
    <row r="85" spans="1:10" s="46" customFormat="1" ht="21.75" customHeight="1">
      <c r="A85" s="44" t="s">
        <v>993</v>
      </c>
      <c r="B85" s="44" t="s">
        <v>90</v>
      </c>
      <c r="C85" s="8">
        <f t="shared" si="20"/>
        <v>457.66590389016017</v>
      </c>
      <c r="D85" s="44" t="s">
        <v>10</v>
      </c>
      <c r="E85" s="44">
        <v>437</v>
      </c>
      <c r="F85" s="44">
        <v>445</v>
      </c>
      <c r="G85" s="20">
        <f t="shared" si="32"/>
        <v>3661.3272311212813</v>
      </c>
      <c r="H85" s="20">
        <f t="shared" si="33"/>
        <v>8</v>
      </c>
      <c r="I85" s="20">
        <f t="shared" si="34"/>
        <v>1.8306636155606408</v>
      </c>
      <c r="J85" s="8">
        <f t="shared" si="35"/>
        <v>3661.3272311212813</v>
      </c>
    </row>
    <row r="86" spans="1:10" s="46" customFormat="1" ht="21.75" customHeight="1">
      <c r="A86" s="44" t="s">
        <v>992</v>
      </c>
      <c r="B86" s="44" t="s">
        <v>90</v>
      </c>
      <c r="C86" s="8">
        <f t="shared" si="20"/>
        <v>462.962962962963</v>
      </c>
      <c r="D86" s="44" t="s">
        <v>10</v>
      </c>
      <c r="E86" s="44">
        <v>432</v>
      </c>
      <c r="F86" s="44">
        <v>438</v>
      </c>
      <c r="G86" s="20">
        <f t="shared" si="32"/>
        <v>2777.777777777778</v>
      </c>
      <c r="H86" s="20">
        <f t="shared" si="33"/>
        <v>6</v>
      </c>
      <c r="I86" s="20">
        <f t="shared" si="34"/>
        <v>1.3888888888888888</v>
      </c>
      <c r="J86" s="8">
        <f t="shared" si="35"/>
        <v>2777.777777777778</v>
      </c>
    </row>
    <row r="87" spans="1:10" s="46" customFormat="1" ht="21.75" customHeight="1">
      <c r="A87" s="44" t="s">
        <v>992</v>
      </c>
      <c r="B87" s="44" t="s">
        <v>179</v>
      </c>
      <c r="C87" s="8">
        <f t="shared" si="20"/>
        <v>165.42597187758477</v>
      </c>
      <c r="D87" s="44" t="s">
        <v>10</v>
      </c>
      <c r="E87" s="44">
        <v>1209</v>
      </c>
      <c r="F87" s="44">
        <v>1217</v>
      </c>
      <c r="G87" s="20">
        <f t="shared" si="32"/>
        <v>1323.4077750206782</v>
      </c>
      <c r="H87" s="20">
        <f t="shared" si="33"/>
        <v>8</v>
      </c>
      <c r="I87" s="20">
        <f t="shared" si="34"/>
        <v>0.6617038875103392</v>
      </c>
      <c r="J87" s="8">
        <f t="shared" si="35"/>
        <v>1323.4077750206782</v>
      </c>
    </row>
    <row r="88" spans="1:10" s="46" customFormat="1" ht="21.75" customHeight="1">
      <c r="A88" s="44" t="s">
        <v>992</v>
      </c>
      <c r="B88" s="44" t="s">
        <v>3</v>
      </c>
      <c r="C88" s="8">
        <f t="shared" si="20"/>
        <v>320</v>
      </c>
      <c r="D88" s="44" t="s">
        <v>10</v>
      </c>
      <c r="E88" s="44">
        <v>625</v>
      </c>
      <c r="F88" s="44">
        <v>619</v>
      </c>
      <c r="G88" s="20">
        <f t="shared" si="32"/>
        <v>-1920</v>
      </c>
      <c r="H88" s="20">
        <f t="shared" si="33"/>
        <v>-6</v>
      </c>
      <c r="I88" s="20">
        <f t="shared" si="34"/>
        <v>-0.96</v>
      </c>
      <c r="J88" s="8">
        <f t="shared" si="35"/>
        <v>-1920</v>
      </c>
    </row>
    <row r="89" spans="1:10" s="46" customFormat="1" ht="21.75" customHeight="1">
      <c r="A89" s="44" t="s">
        <v>991</v>
      </c>
      <c r="B89" s="44" t="s">
        <v>773</v>
      </c>
      <c r="C89" s="8">
        <f t="shared" si="20"/>
        <v>263.5046113306983</v>
      </c>
      <c r="D89" s="44" t="s">
        <v>10</v>
      </c>
      <c r="E89" s="44">
        <v>759</v>
      </c>
      <c r="F89" s="44">
        <v>755</v>
      </c>
      <c r="G89" s="20">
        <f t="shared" si="32"/>
        <v>-1054.0184453227932</v>
      </c>
      <c r="H89" s="20">
        <f t="shared" si="33"/>
        <v>-4</v>
      </c>
      <c r="I89" s="20">
        <f t="shared" si="34"/>
        <v>-0.5270092226613966</v>
      </c>
      <c r="J89" s="8">
        <f t="shared" si="35"/>
        <v>-1054.0184453227932</v>
      </c>
    </row>
    <row r="90" spans="1:10" s="46" customFormat="1" ht="21.75" customHeight="1">
      <c r="A90" s="44" t="s">
        <v>991</v>
      </c>
      <c r="B90" s="44" t="s">
        <v>87</v>
      </c>
      <c r="C90" s="8">
        <f t="shared" si="20"/>
        <v>283.68794326241135</v>
      </c>
      <c r="D90" s="44" t="s">
        <v>10</v>
      </c>
      <c r="E90" s="44">
        <v>705</v>
      </c>
      <c r="F90" s="44">
        <v>713</v>
      </c>
      <c r="G90" s="20">
        <f t="shared" si="32"/>
        <v>2269.503546099291</v>
      </c>
      <c r="H90" s="20">
        <f t="shared" si="33"/>
        <v>8</v>
      </c>
      <c r="I90" s="20">
        <f t="shared" si="34"/>
        <v>1.1347517730496455</v>
      </c>
      <c r="J90" s="8">
        <f t="shared" si="35"/>
        <v>2269.503546099291</v>
      </c>
    </row>
    <row r="91" spans="1:10" s="46" customFormat="1" ht="21.75" customHeight="1">
      <c r="A91" s="44" t="s">
        <v>991</v>
      </c>
      <c r="B91" s="44" t="s">
        <v>134</v>
      </c>
      <c r="C91" s="8">
        <f t="shared" si="20"/>
        <v>297.1768202080238</v>
      </c>
      <c r="D91" s="44" t="s">
        <v>10</v>
      </c>
      <c r="E91" s="44">
        <v>673</v>
      </c>
      <c r="F91" s="44">
        <v>668</v>
      </c>
      <c r="G91" s="20">
        <f t="shared" si="32"/>
        <v>-1485.884101040119</v>
      </c>
      <c r="H91" s="20">
        <f t="shared" si="33"/>
        <v>-5</v>
      </c>
      <c r="I91" s="20">
        <f t="shared" si="34"/>
        <v>-0.7429420505200593</v>
      </c>
      <c r="J91" s="8">
        <f t="shared" si="35"/>
        <v>-1485.884101040119</v>
      </c>
    </row>
    <row r="92" spans="1:10" s="46" customFormat="1" ht="21.75" customHeight="1">
      <c r="A92" s="44" t="s">
        <v>988</v>
      </c>
      <c r="B92" s="44" t="s">
        <v>34</v>
      </c>
      <c r="C92" s="8">
        <f t="shared" si="20"/>
        <v>247.83147459727385</v>
      </c>
      <c r="D92" s="44" t="s">
        <v>11</v>
      </c>
      <c r="E92" s="44">
        <v>807</v>
      </c>
      <c r="F92" s="44">
        <v>805</v>
      </c>
      <c r="G92" s="20">
        <f t="shared" si="32"/>
        <v>495.6629491945477</v>
      </c>
      <c r="H92" s="20">
        <f t="shared" si="33"/>
        <v>2</v>
      </c>
      <c r="I92" s="20">
        <f t="shared" si="34"/>
        <v>0.24783147459727387</v>
      </c>
      <c r="J92" s="8">
        <f t="shared" si="35"/>
        <v>495.6629491945477</v>
      </c>
    </row>
    <row r="93" spans="1:10" s="46" customFormat="1" ht="21.75" customHeight="1">
      <c r="A93" s="44" t="s">
        <v>988</v>
      </c>
      <c r="B93" s="44" t="s">
        <v>174</v>
      </c>
      <c r="C93" s="8">
        <f t="shared" si="20"/>
        <v>327.6003276003276</v>
      </c>
      <c r="D93" s="44" t="s">
        <v>11</v>
      </c>
      <c r="E93" s="44">
        <v>610.5</v>
      </c>
      <c r="F93" s="44">
        <v>615</v>
      </c>
      <c r="G93" s="20">
        <f t="shared" si="32"/>
        <v>-1474.2014742014742</v>
      </c>
      <c r="H93" s="20">
        <f t="shared" si="33"/>
        <v>-4.5</v>
      </c>
      <c r="I93" s="20">
        <f t="shared" si="34"/>
        <v>-0.7371007371007371</v>
      </c>
      <c r="J93" s="8">
        <f t="shared" si="35"/>
        <v>-1474.2014742014742</v>
      </c>
    </row>
    <row r="94" spans="1:10" s="46" customFormat="1" ht="21.75" customHeight="1">
      <c r="A94" s="44" t="s">
        <v>987</v>
      </c>
      <c r="B94" s="44" t="s">
        <v>104</v>
      </c>
      <c r="C94" s="8">
        <f t="shared" si="20"/>
        <v>770.7129094412331</v>
      </c>
      <c r="D94" s="44" t="s">
        <v>11</v>
      </c>
      <c r="E94" s="44">
        <v>259.5</v>
      </c>
      <c r="F94" s="44">
        <v>255.2</v>
      </c>
      <c r="G94" s="20">
        <f t="shared" si="32"/>
        <v>3314.0655105973115</v>
      </c>
      <c r="H94" s="20">
        <f t="shared" si="33"/>
        <v>4.300000000000011</v>
      </c>
      <c r="I94" s="20">
        <f t="shared" si="34"/>
        <v>1.6570327552986555</v>
      </c>
      <c r="J94" s="8">
        <f t="shared" si="35"/>
        <v>3314.0655105973115</v>
      </c>
    </row>
    <row r="95" spans="1:10" s="46" customFormat="1" ht="21.75" customHeight="1">
      <c r="A95" s="44" t="s">
        <v>986</v>
      </c>
      <c r="B95" s="44" t="s">
        <v>0</v>
      </c>
      <c r="C95" s="8">
        <f t="shared" si="20"/>
        <v>716.8458781362007</v>
      </c>
      <c r="D95" s="44" t="s">
        <v>11</v>
      </c>
      <c r="E95" s="44">
        <v>279</v>
      </c>
      <c r="F95" s="44">
        <v>278.1</v>
      </c>
      <c r="G95" s="20">
        <f t="shared" si="32"/>
        <v>645.1612903225644</v>
      </c>
      <c r="H95" s="20">
        <f t="shared" si="33"/>
        <v>0.8999999999999774</v>
      </c>
      <c r="I95" s="20">
        <f t="shared" si="34"/>
        <v>0.3225806451612822</v>
      </c>
      <c r="J95" s="8">
        <f t="shared" si="35"/>
        <v>645.1612903225644</v>
      </c>
    </row>
    <row r="96" spans="1:10" s="45" customFormat="1" ht="21.75" customHeight="1">
      <c r="A96" s="44" t="s">
        <v>990</v>
      </c>
      <c r="B96" s="44" t="s">
        <v>773</v>
      </c>
      <c r="C96" s="8">
        <f>200000/E96</f>
        <v>259.9090318388564</v>
      </c>
      <c r="D96" s="44" t="s">
        <v>10</v>
      </c>
      <c r="E96" s="44">
        <v>769.5</v>
      </c>
      <c r="F96" s="44">
        <v>778</v>
      </c>
      <c r="G96" s="20">
        <f t="shared" si="32"/>
        <v>2209.226770630279</v>
      </c>
      <c r="H96" s="20">
        <f t="shared" si="33"/>
        <v>8.5</v>
      </c>
      <c r="I96" s="20">
        <f t="shared" si="34"/>
        <v>1.1046133853151396</v>
      </c>
      <c r="J96" s="8">
        <f t="shared" si="35"/>
        <v>2209.226770630279</v>
      </c>
    </row>
    <row r="97" spans="1:10" s="1" customFormat="1" ht="20.25" customHeight="1">
      <c r="A97" s="15"/>
      <c r="B97" s="15"/>
      <c r="C97" s="14"/>
      <c r="D97" s="15"/>
      <c r="E97" s="15"/>
      <c r="F97" s="15"/>
      <c r="G97" s="21"/>
      <c r="H97" s="21"/>
      <c r="I97" s="24"/>
      <c r="J97" s="25">
        <f>SUM(J49:J96)</f>
        <v>14940.487757977524</v>
      </c>
    </row>
    <row r="98" spans="1:10" s="46" customFormat="1" ht="21.75" customHeight="1">
      <c r="A98" s="44" t="s">
        <v>985</v>
      </c>
      <c r="B98" s="44" t="s">
        <v>773</v>
      </c>
      <c r="C98" s="8">
        <f aca="true" t="shared" si="36" ref="C98:C124">200000/E98</f>
        <v>269.17900403768505</v>
      </c>
      <c r="D98" s="44" t="s">
        <v>10</v>
      </c>
      <c r="E98" s="44">
        <v>743</v>
      </c>
      <c r="F98" s="44">
        <v>752</v>
      </c>
      <c r="G98" s="20">
        <f aca="true" t="shared" si="37" ref="G98:G107">(IF($D98="SHORT",$E98-$F98,IF($D98="LONG",$F98-$E98)))*$C98</f>
        <v>2422.6110363391654</v>
      </c>
      <c r="H98" s="20">
        <f aca="true" t="shared" si="38" ref="H98:H107">G98/C98</f>
        <v>9</v>
      </c>
      <c r="I98" s="20">
        <f aca="true" t="shared" si="39" ref="I98:I107">H98/E98*100</f>
        <v>1.2113055181695829</v>
      </c>
      <c r="J98" s="8">
        <f aca="true" t="shared" si="40" ref="J98:J107">H98*C98</f>
        <v>2422.6110363391654</v>
      </c>
    </row>
    <row r="99" spans="1:10" s="46" customFormat="1" ht="21.75" customHeight="1">
      <c r="A99" s="44" t="s">
        <v>984</v>
      </c>
      <c r="B99" s="44" t="s">
        <v>55</v>
      </c>
      <c r="C99" s="8">
        <f t="shared" si="36"/>
        <v>232.0185614849188</v>
      </c>
      <c r="D99" s="44" t="s">
        <v>10</v>
      </c>
      <c r="E99" s="44">
        <v>862</v>
      </c>
      <c r="F99" s="44">
        <v>874</v>
      </c>
      <c r="G99" s="20">
        <f t="shared" si="37"/>
        <v>2784.2227378190255</v>
      </c>
      <c r="H99" s="20">
        <f t="shared" si="38"/>
        <v>12</v>
      </c>
      <c r="I99" s="20">
        <f t="shared" si="39"/>
        <v>1.3921113689095126</v>
      </c>
      <c r="J99" s="8">
        <f t="shared" si="40"/>
        <v>2784.2227378190255</v>
      </c>
    </row>
    <row r="100" spans="1:10" s="46" customFormat="1" ht="21.75" customHeight="1">
      <c r="A100" s="44" t="s">
        <v>984</v>
      </c>
      <c r="B100" s="44" t="s">
        <v>773</v>
      </c>
      <c r="C100" s="8">
        <f t="shared" si="36"/>
        <v>275.4820936639118</v>
      </c>
      <c r="D100" s="44" t="s">
        <v>10</v>
      </c>
      <c r="E100" s="44">
        <v>726</v>
      </c>
      <c r="F100" s="44">
        <v>741</v>
      </c>
      <c r="G100" s="20">
        <f t="shared" si="37"/>
        <v>4132.231404958678</v>
      </c>
      <c r="H100" s="20">
        <f t="shared" si="38"/>
        <v>15</v>
      </c>
      <c r="I100" s="20">
        <f t="shared" si="39"/>
        <v>2.066115702479339</v>
      </c>
      <c r="J100" s="8">
        <f t="shared" si="40"/>
        <v>4132.231404958678</v>
      </c>
    </row>
    <row r="101" spans="1:10" s="46" customFormat="1" ht="21.75" customHeight="1">
      <c r="A101" s="44" t="s">
        <v>983</v>
      </c>
      <c r="B101" s="44" t="s">
        <v>3</v>
      </c>
      <c r="C101" s="8">
        <f t="shared" si="36"/>
        <v>317.46031746031747</v>
      </c>
      <c r="D101" s="44" t="s">
        <v>10</v>
      </c>
      <c r="E101" s="44">
        <v>630</v>
      </c>
      <c r="F101" s="44">
        <v>628</v>
      </c>
      <c r="G101" s="20">
        <f t="shared" si="37"/>
        <v>-634.9206349206349</v>
      </c>
      <c r="H101" s="20">
        <f t="shared" si="38"/>
        <v>-2</v>
      </c>
      <c r="I101" s="20">
        <f t="shared" si="39"/>
        <v>-0.31746031746031744</v>
      </c>
      <c r="J101" s="8">
        <f t="shared" si="40"/>
        <v>-634.9206349206349</v>
      </c>
    </row>
    <row r="102" spans="1:10" s="46" customFormat="1" ht="21.75" customHeight="1">
      <c r="A102" s="44" t="s">
        <v>983</v>
      </c>
      <c r="B102" s="44" t="s">
        <v>0</v>
      </c>
      <c r="C102" s="8">
        <f t="shared" si="36"/>
        <v>789.2659826361484</v>
      </c>
      <c r="D102" s="44" t="s">
        <v>10</v>
      </c>
      <c r="E102" s="44">
        <v>253.4</v>
      </c>
      <c r="F102" s="44">
        <v>250</v>
      </c>
      <c r="G102" s="20">
        <f t="shared" si="37"/>
        <v>-2683.504340962909</v>
      </c>
      <c r="H102" s="20">
        <f t="shared" si="38"/>
        <v>-3.4000000000000057</v>
      </c>
      <c r="I102" s="20">
        <f t="shared" si="39"/>
        <v>-1.3417521704814546</v>
      </c>
      <c r="J102" s="8">
        <f t="shared" si="40"/>
        <v>-2683.504340962909</v>
      </c>
    </row>
    <row r="103" spans="1:10" s="46" customFormat="1" ht="21.75" customHeight="1">
      <c r="A103" s="44" t="s">
        <v>983</v>
      </c>
      <c r="B103" s="44" t="s">
        <v>182</v>
      </c>
      <c r="C103" s="8">
        <f t="shared" si="36"/>
        <v>338.40947546531305</v>
      </c>
      <c r="D103" s="44" t="s">
        <v>10</v>
      </c>
      <c r="E103" s="44">
        <v>591</v>
      </c>
      <c r="F103" s="44">
        <v>587</v>
      </c>
      <c r="G103" s="20">
        <f t="shared" si="37"/>
        <v>-1353.6379018612522</v>
      </c>
      <c r="H103" s="20">
        <f t="shared" si="38"/>
        <v>-4</v>
      </c>
      <c r="I103" s="20">
        <f t="shared" si="39"/>
        <v>-0.676818950930626</v>
      </c>
      <c r="J103" s="8">
        <f t="shared" si="40"/>
        <v>-1353.6379018612522</v>
      </c>
    </row>
    <row r="104" spans="1:10" s="46" customFormat="1" ht="21.75" customHeight="1">
      <c r="A104" s="44" t="s">
        <v>982</v>
      </c>
      <c r="B104" s="44" t="s">
        <v>117</v>
      </c>
      <c r="C104" s="8">
        <f t="shared" si="36"/>
        <v>366.9724770642202</v>
      </c>
      <c r="D104" s="44" t="s">
        <v>10</v>
      </c>
      <c r="E104" s="44">
        <v>545</v>
      </c>
      <c r="F104" s="44">
        <v>553</v>
      </c>
      <c r="G104" s="20">
        <f t="shared" si="37"/>
        <v>2935.7798165137615</v>
      </c>
      <c r="H104" s="20">
        <f t="shared" si="38"/>
        <v>8</v>
      </c>
      <c r="I104" s="20">
        <f t="shared" si="39"/>
        <v>1.4678899082568808</v>
      </c>
      <c r="J104" s="8">
        <f t="shared" si="40"/>
        <v>2935.7798165137615</v>
      </c>
    </row>
    <row r="105" spans="1:10" s="46" customFormat="1" ht="21.75" customHeight="1">
      <c r="A105" s="44" t="s">
        <v>981</v>
      </c>
      <c r="B105" s="44" t="s">
        <v>117</v>
      </c>
      <c r="C105" s="8">
        <f t="shared" si="36"/>
        <v>367.98528058877645</v>
      </c>
      <c r="D105" s="44" t="s">
        <v>10</v>
      </c>
      <c r="E105" s="44">
        <v>543.5</v>
      </c>
      <c r="F105" s="44">
        <v>551</v>
      </c>
      <c r="G105" s="20">
        <f t="shared" si="37"/>
        <v>2759.889604415823</v>
      </c>
      <c r="H105" s="20">
        <f t="shared" si="38"/>
        <v>7.5</v>
      </c>
      <c r="I105" s="20">
        <f t="shared" si="39"/>
        <v>1.3799448022079117</v>
      </c>
      <c r="J105" s="8">
        <f t="shared" si="40"/>
        <v>2759.889604415823</v>
      </c>
    </row>
    <row r="106" spans="1:10" s="46" customFormat="1" ht="21.75" customHeight="1">
      <c r="A106" s="44" t="s">
        <v>980</v>
      </c>
      <c r="B106" s="44" t="s">
        <v>134</v>
      </c>
      <c r="C106" s="8">
        <f t="shared" si="36"/>
        <v>280.50490883590464</v>
      </c>
      <c r="D106" s="44" t="s">
        <v>10</v>
      </c>
      <c r="E106" s="44">
        <v>713</v>
      </c>
      <c r="F106" s="44">
        <v>722</v>
      </c>
      <c r="G106" s="20">
        <f t="shared" si="37"/>
        <v>2524.544179523142</v>
      </c>
      <c r="H106" s="20">
        <f t="shared" si="38"/>
        <v>9</v>
      </c>
      <c r="I106" s="20">
        <f t="shared" si="39"/>
        <v>1.262272089761571</v>
      </c>
      <c r="J106" s="8">
        <f t="shared" si="40"/>
        <v>2524.544179523142</v>
      </c>
    </row>
    <row r="107" spans="1:10" s="46" customFormat="1" ht="21.75" customHeight="1">
      <c r="A107" s="44" t="s">
        <v>980</v>
      </c>
      <c r="B107" s="44" t="s">
        <v>989</v>
      </c>
      <c r="C107" s="8">
        <f t="shared" si="36"/>
        <v>614.2506142506143</v>
      </c>
      <c r="D107" s="44" t="s">
        <v>10</v>
      </c>
      <c r="E107" s="44">
        <v>325.6</v>
      </c>
      <c r="F107" s="44">
        <v>332</v>
      </c>
      <c r="G107" s="20">
        <f t="shared" si="37"/>
        <v>3931.2039312039174</v>
      </c>
      <c r="H107" s="20">
        <f t="shared" si="38"/>
        <v>6.399999999999977</v>
      </c>
      <c r="I107" s="20">
        <f t="shared" si="39"/>
        <v>1.9656019656019585</v>
      </c>
      <c r="J107" s="8">
        <f t="shared" si="40"/>
        <v>3931.2039312039174</v>
      </c>
    </row>
    <row r="108" spans="1:10" s="46" customFormat="1" ht="21.75" customHeight="1">
      <c r="A108" s="44" t="s">
        <v>979</v>
      </c>
      <c r="B108" s="44" t="s">
        <v>34</v>
      </c>
      <c r="C108" s="8">
        <f t="shared" si="36"/>
        <v>263.85224274406335</v>
      </c>
      <c r="D108" s="44" t="s">
        <v>10</v>
      </c>
      <c r="E108" s="44">
        <v>758</v>
      </c>
      <c r="F108" s="44">
        <v>766</v>
      </c>
      <c r="G108" s="20">
        <f aca="true" t="shared" si="41" ref="G108:G114">(IF($D108="SHORT",$E108-$F108,IF($D108="LONG",$F108-$E108)))*$C108</f>
        <v>2110.8179419525068</v>
      </c>
      <c r="H108" s="20">
        <f aca="true" t="shared" si="42" ref="H108:H114">G108/C108</f>
        <v>8</v>
      </c>
      <c r="I108" s="20">
        <f aca="true" t="shared" si="43" ref="I108:I114">H108/E108*100</f>
        <v>1.0554089709762533</v>
      </c>
      <c r="J108" s="8">
        <f aca="true" t="shared" si="44" ref="J108:J114">H108*C108</f>
        <v>2110.8179419525068</v>
      </c>
    </row>
    <row r="109" spans="1:10" s="46" customFormat="1" ht="21.75" customHeight="1">
      <c r="A109" s="44" t="s">
        <v>978</v>
      </c>
      <c r="B109" s="44" t="s">
        <v>767</v>
      </c>
      <c r="C109" s="8">
        <f t="shared" si="36"/>
        <v>206.18556701030928</v>
      </c>
      <c r="D109" s="44" t="s">
        <v>11</v>
      </c>
      <c r="E109" s="44">
        <v>970</v>
      </c>
      <c r="F109" s="44">
        <v>957</v>
      </c>
      <c r="G109" s="20">
        <f t="shared" si="41"/>
        <v>2680.4123711340208</v>
      </c>
      <c r="H109" s="20">
        <f t="shared" si="42"/>
        <v>13</v>
      </c>
      <c r="I109" s="20">
        <f t="shared" si="43"/>
        <v>1.3402061855670102</v>
      </c>
      <c r="J109" s="8">
        <f t="shared" si="44"/>
        <v>2680.4123711340208</v>
      </c>
    </row>
    <row r="110" spans="1:10" s="46" customFormat="1" ht="21.75" customHeight="1">
      <c r="A110" s="44" t="s">
        <v>977</v>
      </c>
      <c r="B110" s="44" t="s">
        <v>3</v>
      </c>
      <c r="C110" s="8">
        <f t="shared" si="36"/>
        <v>322.5806451612903</v>
      </c>
      <c r="D110" s="44" t="s">
        <v>11</v>
      </c>
      <c r="E110" s="44">
        <v>620</v>
      </c>
      <c r="F110" s="44">
        <v>609</v>
      </c>
      <c r="G110" s="20">
        <f t="shared" si="41"/>
        <v>3548.387096774193</v>
      </c>
      <c r="H110" s="20">
        <f t="shared" si="42"/>
        <v>11</v>
      </c>
      <c r="I110" s="20">
        <f t="shared" si="43"/>
        <v>1.7741935483870968</v>
      </c>
      <c r="J110" s="8">
        <f t="shared" si="44"/>
        <v>3548.387096774193</v>
      </c>
    </row>
    <row r="111" spans="1:10" s="46" customFormat="1" ht="21.75" customHeight="1">
      <c r="A111" s="44" t="s">
        <v>976</v>
      </c>
      <c r="B111" s="44" t="s">
        <v>174</v>
      </c>
      <c r="C111" s="8">
        <f t="shared" si="36"/>
        <v>308.83261272390365</v>
      </c>
      <c r="D111" s="44" t="s">
        <v>10</v>
      </c>
      <c r="E111" s="44">
        <v>647.6</v>
      </c>
      <c r="F111" s="44">
        <v>643</v>
      </c>
      <c r="G111" s="20">
        <f t="shared" si="41"/>
        <v>-1420.6300185299638</v>
      </c>
      <c r="H111" s="20">
        <f t="shared" si="42"/>
        <v>-4.600000000000023</v>
      </c>
      <c r="I111" s="20">
        <f t="shared" si="43"/>
        <v>-0.7103150092649818</v>
      </c>
      <c r="J111" s="8">
        <f t="shared" si="44"/>
        <v>-1420.6300185299638</v>
      </c>
    </row>
    <row r="112" spans="1:10" s="46" customFormat="1" ht="21.75" customHeight="1">
      <c r="A112" s="44" t="s">
        <v>975</v>
      </c>
      <c r="B112" s="44" t="s">
        <v>27</v>
      </c>
      <c r="C112" s="8">
        <f t="shared" si="36"/>
        <v>202.63424518743668</v>
      </c>
      <c r="D112" s="44" t="s">
        <v>10</v>
      </c>
      <c r="E112" s="44">
        <v>987</v>
      </c>
      <c r="F112" s="44">
        <v>1002</v>
      </c>
      <c r="G112" s="20">
        <f t="shared" si="41"/>
        <v>3039.51367781155</v>
      </c>
      <c r="H112" s="20">
        <f t="shared" si="42"/>
        <v>15</v>
      </c>
      <c r="I112" s="20">
        <f t="shared" si="43"/>
        <v>1.5197568389057752</v>
      </c>
      <c r="J112" s="8">
        <f t="shared" si="44"/>
        <v>3039.51367781155</v>
      </c>
    </row>
    <row r="113" spans="1:10" s="46" customFormat="1" ht="21.75" customHeight="1">
      <c r="A113" s="44" t="s">
        <v>974</v>
      </c>
      <c r="B113" s="44" t="s">
        <v>767</v>
      </c>
      <c r="C113" s="8">
        <f t="shared" si="36"/>
        <v>203.0456852791878</v>
      </c>
      <c r="D113" s="44" t="s">
        <v>10</v>
      </c>
      <c r="E113" s="44">
        <v>985</v>
      </c>
      <c r="F113" s="44">
        <v>992</v>
      </c>
      <c r="G113" s="20">
        <f t="shared" si="41"/>
        <v>1421.3197969543146</v>
      </c>
      <c r="H113" s="20">
        <f t="shared" si="42"/>
        <v>7</v>
      </c>
      <c r="I113" s="20">
        <f t="shared" si="43"/>
        <v>0.7106598984771574</v>
      </c>
      <c r="J113" s="8">
        <f t="shared" si="44"/>
        <v>1421.3197969543146</v>
      </c>
    </row>
    <row r="114" spans="1:10" s="46" customFormat="1" ht="21.75" customHeight="1">
      <c r="A114" s="44" t="s">
        <v>973</v>
      </c>
      <c r="B114" s="44" t="s">
        <v>18</v>
      </c>
      <c r="C114" s="8">
        <f t="shared" si="36"/>
        <v>643.0868167202573</v>
      </c>
      <c r="D114" s="44" t="s">
        <v>10</v>
      </c>
      <c r="E114" s="44">
        <v>311</v>
      </c>
      <c r="F114" s="44">
        <v>308.5</v>
      </c>
      <c r="G114" s="20">
        <f t="shared" si="41"/>
        <v>-1607.717041800643</v>
      </c>
      <c r="H114" s="20">
        <f t="shared" si="42"/>
        <v>-2.5</v>
      </c>
      <c r="I114" s="20">
        <f t="shared" si="43"/>
        <v>-0.8038585209003215</v>
      </c>
      <c r="J114" s="8">
        <f t="shared" si="44"/>
        <v>-1607.717041800643</v>
      </c>
    </row>
    <row r="115" spans="1:10" s="46" customFormat="1" ht="21.75" customHeight="1">
      <c r="A115" s="44" t="s">
        <v>972</v>
      </c>
      <c r="B115" s="44" t="s">
        <v>293</v>
      </c>
      <c r="C115" s="8">
        <f t="shared" si="36"/>
        <v>491.4004914004914</v>
      </c>
      <c r="D115" s="44" t="s">
        <v>10</v>
      </c>
      <c r="E115" s="44">
        <v>407</v>
      </c>
      <c r="F115" s="44">
        <v>413</v>
      </c>
      <c r="G115" s="20">
        <f aca="true" t="shared" si="45" ref="G115:G124">(IF($D115="SHORT",$E115-$F115,IF($D115="LONG",$F115-$E115)))*$C115</f>
        <v>2948.4029484029484</v>
      </c>
      <c r="H115" s="20">
        <f aca="true" t="shared" si="46" ref="H115:H124">G115/C115</f>
        <v>6</v>
      </c>
      <c r="I115" s="20">
        <f aca="true" t="shared" si="47" ref="I115:I124">H115/E115*100</f>
        <v>1.4742014742014742</v>
      </c>
      <c r="J115" s="8">
        <f aca="true" t="shared" si="48" ref="J115:J124">H115*C115</f>
        <v>2948.4029484029484</v>
      </c>
    </row>
    <row r="116" spans="1:10" s="46" customFormat="1" ht="21.75" customHeight="1">
      <c r="A116" s="44" t="s">
        <v>971</v>
      </c>
      <c r="B116" s="44" t="s">
        <v>182</v>
      </c>
      <c r="C116" s="8">
        <f t="shared" si="36"/>
        <v>336.7003367003367</v>
      </c>
      <c r="D116" s="44" t="s">
        <v>10</v>
      </c>
      <c r="E116" s="44">
        <v>594</v>
      </c>
      <c r="F116" s="44">
        <v>599</v>
      </c>
      <c r="G116" s="20">
        <f t="shared" si="45"/>
        <v>1683.5016835016836</v>
      </c>
      <c r="H116" s="20">
        <f t="shared" si="46"/>
        <v>5</v>
      </c>
      <c r="I116" s="20">
        <f t="shared" si="47"/>
        <v>0.8417508417508417</v>
      </c>
      <c r="J116" s="8">
        <f t="shared" si="48"/>
        <v>1683.5016835016836</v>
      </c>
    </row>
    <row r="117" spans="1:10" s="46" customFormat="1" ht="21.75" customHeight="1">
      <c r="A117" s="44" t="s">
        <v>970</v>
      </c>
      <c r="B117" s="44" t="s">
        <v>825</v>
      </c>
      <c r="C117" s="8">
        <f t="shared" si="36"/>
        <v>522.1932114882507</v>
      </c>
      <c r="D117" s="44" t="s">
        <v>10</v>
      </c>
      <c r="E117" s="44">
        <v>383</v>
      </c>
      <c r="F117" s="44">
        <v>387</v>
      </c>
      <c r="G117" s="20">
        <f t="shared" si="45"/>
        <v>2088.7728459530026</v>
      </c>
      <c r="H117" s="20">
        <f t="shared" si="46"/>
        <v>4</v>
      </c>
      <c r="I117" s="20">
        <f t="shared" si="47"/>
        <v>1.0443864229765014</v>
      </c>
      <c r="J117" s="8">
        <f t="shared" si="48"/>
        <v>2088.7728459530026</v>
      </c>
    </row>
    <row r="118" spans="1:10" s="46" customFormat="1" ht="21.75" customHeight="1">
      <c r="A118" s="44" t="s">
        <v>969</v>
      </c>
      <c r="B118" s="44" t="s">
        <v>18</v>
      </c>
      <c r="C118" s="8">
        <f t="shared" si="36"/>
        <v>637.9585326953749</v>
      </c>
      <c r="D118" s="44" t="s">
        <v>10</v>
      </c>
      <c r="E118" s="44">
        <v>313.5</v>
      </c>
      <c r="F118" s="44">
        <v>315.25</v>
      </c>
      <c r="G118" s="20">
        <f t="shared" si="45"/>
        <v>1116.427432216906</v>
      </c>
      <c r="H118" s="20">
        <f t="shared" si="46"/>
        <v>1.75</v>
      </c>
      <c r="I118" s="20">
        <f t="shared" si="47"/>
        <v>0.5582137161084529</v>
      </c>
      <c r="J118" s="8">
        <f t="shared" si="48"/>
        <v>1116.427432216906</v>
      </c>
    </row>
    <row r="119" spans="1:10" s="46" customFormat="1" ht="21.75" customHeight="1">
      <c r="A119" s="44" t="s">
        <v>969</v>
      </c>
      <c r="B119" s="44" t="s">
        <v>289</v>
      </c>
      <c r="C119" s="8">
        <f t="shared" si="36"/>
        <v>152.78838808250572</v>
      </c>
      <c r="D119" s="44" t="s">
        <v>10</v>
      </c>
      <c r="E119" s="44">
        <v>1309</v>
      </c>
      <c r="F119" s="44">
        <v>1313</v>
      </c>
      <c r="G119" s="20">
        <f t="shared" si="45"/>
        <v>611.1535523300229</v>
      </c>
      <c r="H119" s="20">
        <f t="shared" si="46"/>
        <v>4</v>
      </c>
      <c r="I119" s="20">
        <f t="shared" si="47"/>
        <v>0.30557677616501144</v>
      </c>
      <c r="J119" s="8">
        <f t="shared" si="48"/>
        <v>611.1535523300229</v>
      </c>
    </row>
    <row r="120" spans="1:10" s="46" customFormat="1" ht="21.75" customHeight="1">
      <c r="A120" s="44" t="s">
        <v>968</v>
      </c>
      <c r="B120" s="44" t="s">
        <v>88</v>
      </c>
      <c r="C120" s="8">
        <f t="shared" si="36"/>
        <v>202.63424518743668</v>
      </c>
      <c r="D120" s="44" t="s">
        <v>10</v>
      </c>
      <c r="E120" s="44">
        <v>987</v>
      </c>
      <c r="F120" s="44">
        <v>1000</v>
      </c>
      <c r="G120" s="20">
        <f t="shared" si="45"/>
        <v>2634.2451874366766</v>
      </c>
      <c r="H120" s="20">
        <f t="shared" si="46"/>
        <v>12.999999999999998</v>
      </c>
      <c r="I120" s="20">
        <f t="shared" si="47"/>
        <v>1.3171225937183384</v>
      </c>
      <c r="J120" s="8">
        <f t="shared" si="48"/>
        <v>2634.2451874366766</v>
      </c>
    </row>
    <row r="121" spans="1:10" s="46" customFormat="1" ht="21.75" customHeight="1">
      <c r="A121" s="44" t="s">
        <v>967</v>
      </c>
      <c r="B121" s="44" t="s">
        <v>0</v>
      </c>
      <c r="C121" s="8">
        <f t="shared" si="36"/>
        <v>823.0452674897119</v>
      </c>
      <c r="D121" s="44" t="s">
        <v>10</v>
      </c>
      <c r="E121" s="44">
        <v>243</v>
      </c>
      <c r="F121" s="44">
        <v>240</v>
      </c>
      <c r="G121" s="20">
        <f t="shared" si="45"/>
        <v>-2469.135802469136</v>
      </c>
      <c r="H121" s="20">
        <f t="shared" si="46"/>
        <v>-3</v>
      </c>
      <c r="I121" s="20">
        <f t="shared" si="47"/>
        <v>-1.2345679012345678</v>
      </c>
      <c r="J121" s="8">
        <f t="shared" si="48"/>
        <v>-2469.135802469136</v>
      </c>
    </row>
    <row r="122" spans="1:10" s="46" customFormat="1" ht="21.75" customHeight="1">
      <c r="A122" s="44" t="s">
        <v>966</v>
      </c>
      <c r="B122" s="44" t="s">
        <v>0</v>
      </c>
      <c r="C122" s="8">
        <f t="shared" si="36"/>
        <v>853.6064874093042</v>
      </c>
      <c r="D122" s="44" t="s">
        <v>10</v>
      </c>
      <c r="E122" s="44">
        <v>234.3</v>
      </c>
      <c r="F122" s="44">
        <v>240</v>
      </c>
      <c r="G122" s="20">
        <f t="shared" si="45"/>
        <v>4865.556978233025</v>
      </c>
      <c r="H122" s="20">
        <f t="shared" si="46"/>
        <v>5.6999999999999895</v>
      </c>
      <c r="I122" s="20">
        <f t="shared" si="47"/>
        <v>2.4327784891165125</v>
      </c>
      <c r="J122" s="8">
        <f t="shared" si="48"/>
        <v>4865.556978233025</v>
      </c>
    </row>
    <row r="123" spans="1:10" s="46" customFormat="1" ht="21.75" customHeight="1">
      <c r="A123" s="44" t="s">
        <v>966</v>
      </c>
      <c r="B123" s="44" t="s">
        <v>839</v>
      </c>
      <c r="C123" s="8">
        <f t="shared" si="36"/>
        <v>198.60973187686196</v>
      </c>
      <c r="D123" s="44" t="s">
        <v>10</v>
      </c>
      <c r="E123" s="44">
        <v>1007</v>
      </c>
      <c r="F123" s="44">
        <v>1000</v>
      </c>
      <c r="G123" s="20">
        <f t="shared" si="45"/>
        <v>-1390.2681231380336</v>
      </c>
      <c r="H123" s="20">
        <f t="shared" si="46"/>
        <v>-7</v>
      </c>
      <c r="I123" s="20">
        <f t="shared" si="47"/>
        <v>-0.6951340615690168</v>
      </c>
      <c r="J123" s="8">
        <f t="shared" si="48"/>
        <v>-1390.2681231380336</v>
      </c>
    </row>
    <row r="124" spans="1:10" s="46" customFormat="1" ht="21.75" customHeight="1">
      <c r="A124" s="44" t="s">
        <v>965</v>
      </c>
      <c r="B124" s="44" t="s">
        <v>182</v>
      </c>
      <c r="C124" s="8">
        <f t="shared" si="36"/>
        <v>346.6204506065858</v>
      </c>
      <c r="D124" s="44" t="s">
        <v>10</v>
      </c>
      <c r="E124" s="44">
        <v>577</v>
      </c>
      <c r="F124" s="44">
        <v>572</v>
      </c>
      <c r="G124" s="20">
        <f t="shared" si="45"/>
        <v>-1733.102253032929</v>
      </c>
      <c r="H124" s="20">
        <f t="shared" si="46"/>
        <v>-5</v>
      </c>
      <c r="I124" s="20">
        <f t="shared" si="47"/>
        <v>-0.8665511265164645</v>
      </c>
      <c r="J124" s="8">
        <f t="shared" si="48"/>
        <v>-1733.102253032929</v>
      </c>
    </row>
    <row r="125" spans="1:10" s="45" customFormat="1" ht="21.75" customHeight="1">
      <c r="A125" s="44" t="s">
        <v>965</v>
      </c>
      <c r="B125" s="44" t="s">
        <v>773</v>
      </c>
      <c r="C125" s="8">
        <f>200000/E125</f>
        <v>292.82576866764276</v>
      </c>
      <c r="D125" s="44" t="s">
        <v>10</v>
      </c>
      <c r="E125" s="44">
        <v>683</v>
      </c>
      <c r="F125" s="44">
        <v>689.8</v>
      </c>
      <c r="G125" s="20">
        <f>(IF($D125="SHORT",$E125-$F125,IF($D125="LONG",$F125-$E125)))*$C125</f>
        <v>1991.2152269399576</v>
      </c>
      <c r="H125" s="20">
        <f>G125/C125</f>
        <v>6.7999999999999545</v>
      </c>
      <c r="I125" s="20">
        <f>H125/E125*100</f>
        <v>0.9956076134699787</v>
      </c>
      <c r="J125" s="8">
        <f>H125*C125</f>
        <v>1991.2152269399576</v>
      </c>
    </row>
    <row r="126" spans="1:10" s="1" customFormat="1" ht="20.25" customHeight="1">
      <c r="A126" s="15"/>
      <c r="B126" s="15"/>
      <c r="C126" s="14"/>
      <c r="D126" s="15"/>
      <c r="E126" s="15"/>
      <c r="F126" s="15"/>
      <c r="G126" s="21"/>
      <c r="H126" s="21"/>
      <c r="I126" s="24"/>
      <c r="J126" s="25">
        <f>SUM(J98:J125)</f>
        <v>38937.29333369883</v>
      </c>
    </row>
    <row r="127" spans="1:10" s="51" customFormat="1" ht="20.25" customHeight="1">
      <c r="A127" s="48"/>
      <c r="B127" s="48"/>
      <c r="C127" s="49"/>
      <c r="D127" s="48"/>
      <c r="E127" s="48"/>
      <c r="F127" s="48"/>
      <c r="G127" s="47"/>
      <c r="H127" s="47"/>
      <c r="I127" s="47"/>
      <c r="J127" s="50"/>
    </row>
    <row r="128" spans="1:10" s="46" customFormat="1" ht="21.75" customHeight="1">
      <c r="A128" s="44" t="s">
        <v>964</v>
      </c>
      <c r="B128" s="44" t="s">
        <v>837</v>
      </c>
      <c r="C128" s="44"/>
      <c r="D128" s="44"/>
      <c r="E128" s="44"/>
      <c r="F128" s="44"/>
      <c r="G128" s="20"/>
      <c r="H128" s="20"/>
      <c r="I128" s="20"/>
      <c r="J128" s="8"/>
    </row>
    <row r="129" spans="1:10" s="46" customFormat="1" ht="21.75" customHeight="1">
      <c r="A129" s="44" t="s">
        <v>963</v>
      </c>
      <c r="B129" s="44" t="s">
        <v>853</v>
      </c>
      <c r="C129" s="8">
        <f aca="true" t="shared" si="49" ref="C129:C136">500000/E129</f>
        <v>1412.030499858797</v>
      </c>
      <c r="D129" s="44" t="s">
        <v>10</v>
      </c>
      <c r="E129" s="44">
        <v>354.1</v>
      </c>
      <c r="F129" s="44">
        <v>358</v>
      </c>
      <c r="G129" s="20">
        <f aca="true" t="shared" si="50" ref="G129:G134">(IF($D129="SHORT",$E129-$F129,IF($D129="LONG",$F129-$E129)))*$C129</f>
        <v>5506.918949449276</v>
      </c>
      <c r="H129" s="20">
        <f aca="true" t="shared" si="51" ref="H129:H136">G129/C129</f>
        <v>3.8999999999999773</v>
      </c>
      <c r="I129" s="20">
        <f aca="true" t="shared" si="52" ref="I129:I136">H129/E129*100</f>
        <v>1.101383789889855</v>
      </c>
      <c r="J129" s="8">
        <f aca="true" t="shared" si="53" ref="J129:J136">H129*C129</f>
        <v>5506.918949449276</v>
      </c>
    </row>
    <row r="130" spans="1:10" s="46" customFormat="1" ht="21.75" customHeight="1">
      <c r="A130" s="44" t="s">
        <v>962</v>
      </c>
      <c r="B130" s="44" t="s">
        <v>87</v>
      </c>
      <c r="C130" s="8">
        <f t="shared" si="49"/>
        <v>702.6419336706015</v>
      </c>
      <c r="D130" s="44" t="s">
        <v>10</v>
      </c>
      <c r="E130" s="44">
        <v>711.6</v>
      </c>
      <c r="F130" s="44">
        <v>719</v>
      </c>
      <c r="G130" s="20">
        <f t="shared" si="50"/>
        <v>5199.550309162435</v>
      </c>
      <c r="H130" s="20">
        <f t="shared" si="51"/>
        <v>7.399999999999977</v>
      </c>
      <c r="I130" s="20">
        <f t="shared" si="52"/>
        <v>1.039910061832487</v>
      </c>
      <c r="J130" s="8">
        <f t="shared" si="53"/>
        <v>5199.550309162435</v>
      </c>
    </row>
    <row r="131" spans="1:10" s="46" customFormat="1" ht="21.75" customHeight="1">
      <c r="A131" s="44" t="s">
        <v>961</v>
      </c>
      <c r="B131" s="44" t="s">
        <v>114</v>
      </c>
      <c r="C131" s="8">
        <f t="shared" si="49"/>
        <v>1776.8301350390905</v>
      </c>
      <c r="D131" s="44" t="s">
        <v>11</v>
      </c>
      <c r="E131" s="44">
        <v>281.4</v>
      </c>
      <c r="F131" s="44">
        <v>278.15</v>
      </c>
      <c r="G131" s="20">
        <f t="shared" si="50"/>
        <v>5774.697938877044</v>
      </c>
      <c r="H131" s="20">
        <f t="shared" si="51"/>
        <v>3.25</v>
      </c>
      <c r="I131" s="20">
        <f t="shared" si="52"/>
        <v>1.1549395877754087</v>
      </c>
      <c r="J131" s="8">
        <f t="shared" si="53"/>
        <v>5774.697938877044</v>
      </c>
    </row>
    <row r="132" spans="1:10" s="46" customFormat="1" ht="21.75" customHeight="1">
      <c r="A132" s="44" t="s">
        <v>960</v>
      </c>
      <c r="B132" s="44" t="s">
        <v>767</v>
      </c>
      <c r="C132" s="8">
        <f t="shared" si="49"/>
        <v>566.2514156285391</v>
      </c>
      <c r="D132" s="44" t="s">
        <v>10</v>
      </c>
      <c r="E132" s="44">
        <v>883</v>
      </c>
      <c r="F132" s="44">
        <v>876</v>
      </c>
      <c r="G132" s="20">
        <f t="shared" si="50"/>
        <v>-3963.7599093997737</v>
      </c>
      <c r="H132" s="20">
        <f t="shared" si="51"/>
        <v>-7</v>
      </c>
      <c r="I132" s="20">
        <f t="shared" si="52"/>
        <v>-0.7927519818799547</v>
      </c>
      <c r="J132" s="8">
        <f t="shared" si="53"/>
        <v>-3963.7599093997737</v>
      </c>
    </row>
    <row r="133" spans="1:10" s="46" customFormat="1" ht="21.75" customHeight="1">
      <c r="A133" s="44" t="s">
        <v>960</v>
      </c>
      <c r="B133" s="44" t="s">
        <v>36</v>
      </c>
      <c r="C133" s="8">
        <f>500000/E133</f>
        <v>708.2152974504249</v>
      </c>
      <c r="D133" s="44" t="s">
        <v>10</v>
      </c>
      <c r="E133" s="44">
        <v>706</v>
      </c>
      <c r="F133" s="44">
        <v>701</v>
      </c>
      <c r="G133" s="20">
        <f t="shared" si="50"/>
        <v>-3541.076487252125</v>
      </c>
      <c r="H133" s="20">
        <f t="shared" si="51"/>
        <v>-5</v>
      </c>
      <c r="I133" s="20">
        <f t="shared" si="52"/>
        <v>-0.708215297450425</v>
      </c>
      <c r="J133" s="8">
        <f t="shared" si="53"/>
        <v>-3541.076487252125</v>
      </c>
    </row>
    <row r="134" spans="1:10" s="46" customFormat="1" ht="21.75" customHeight="1">
      <c r="A134" s="44" t="s">
        <v>960</v>
      </c>
      <c r="B134" s="44" t="s">
        <v>182</v>
      </c>
      <c r="C134" s="8">
        <f t="shared" si="49"/>
        <v>856.1643835616438</v>
      </c>
      <c r="D134" s="44" t="s">
        <v>10</v>
      </c>
      <c r="E134" s="44">
        <v>584</v>
      </c>
      <c r="F134" s="44">
        <v>579</v>
      </c>
      <c r="G134" s="20">
        <f t="shared" si="50"/>
        <v>-4280.821917808219</v>
      </c>
      <c r="H134" s="20">
        <f t="shared" si="51"/>
        <v>-5</v>
      </c>
      <c r="I134" s="20">
        <f t="shared" si="52"/>
        <v>-0.8561643835616438</v>
      </c>
      <c r="J134" s="8">
        <f t="shared" si="53"/>
        <v>-4280.821917808219</v>
      </c>
    </row>
    <row r="135" spans="1:10" s="46" customFormat="1" ht="21.75" customHeight="1">
      <c r="A135" s="44" t="s">
        <v>959</v>
      </c>
      <c r="B135" s="44" t="s">
        <v>767</v>
      </c>
      <c r="C135" s="8">
        <f t="shared" si="49"/>
        <v>568.1818181818181</v>
      </c>
      <c r="D135" s="44" t="s">
        <v>10</v>
      </c>
      <c r="E135" s="44">
        <v>880</v>
      </c>
      <c r="F135" s="44">
        <v>874</v>
      </c>
      <c r="G135" s="20">
        <f aca="true" t="shared" si="54" ref="G135:G141">(IF($D135="SHORT",$E135-$F135,IF($D135="LONG",$F135-$E135)))*$C135</f>
        <v>-3409.090909090909</v>
      </c>
      <c r="H135" s="20">
        <f t="shared" si="51"/>
        <v>-6</v>
      </c>
      <c r="I135" s="20">
        <f t="shared" si="52"/>
        <v>-0.6818181818181818</v>
      </c>
      <c r="J135" s="8">
        <f t="shared" si="53"/>
        <v>-3409.090909090909</v>
      </c>
    </row>
    <row r="136" spans="1:10" s="46" customFormat="1" ht="21.75" customHeight="1">
      <c r="A136" s="44" t="s">
        <v>958</v>
      </c>
      <c r="B136" s="44" t="s">
        <v>767</v>
      </c>
      <c r="C136" s="8">
        <f t="shared" si="49"/>
        <v>569.4760820045558</v>
      </c>
      <c r="D136" s="44" t="s">
        <v>10</v>
      </c>
      <c r="E136" s="44">
        <v>878</v>
      </c>
      <c r="F136" s="44">
        <v>873</v>
      </c>
      <c r="G136" s="20">
        <f t="shared" si="54"/>
        <v>-2847.380410022779</v>
      </c>
      <c r="H136" s="20">
        <f t="shared" si="51"/>
        <v>-5</v>
      </c>
      <c r="I136" s="20">
        <f t="shared" si="52"/>
        <v>-0.5694760820045558</v>
      </c>
      <c r="J136" s="8">
        <f t="shared" si="53"/>
        <v>-2847.380410022779</v>
      </c>
    </row>
    <row r="137" spans="1:10" s="46" customFormat="1" ht="21.75" customHeight="1">
      <c r="A137" s="44" t="s">
        <v>957</v>
      </c>
      <c r="B137" s="44" t="s">
        <v>767</v>
      </c>
      <c r="C137" s="8">
        <f aca="true" t="shared" si="55" ref="C137:C142">500000/E137</f>
        <v>566.8934240362812</v>
      </c>
      <c r="D137" s="44" t="s">
        <v>10</v>
      </c>
      <c r="E137" s="44">
        <v>882</v>
      </c>
      <c r="F137" s="44">
        <v>891.5</v>
      </c>
      <c r="G137" s="20">
        <f t="shared" si="54"/>
        <v>5385.487528344672</v>
      </c>
      <c r="H137" s="20">
        <f aca="true" t="shared" si="56" ref="H137:H142">G137/C137</f>
        <v>9.5</v>
      </c>
      <c r="I137" s="20">
        <f aca="true" t="shared" si="57" ref="I137:I142">H137/E137*100</f>
        <v>1.0770975056689343</v>
      </c>
      <c r="J137" s="8">
        <f aca="true" t="shared" si="58" ref="J137:J142">H137*C137</f>
        <v>5385.487528344672</v>
      </c>
    </row>
    <row r="138" spans="1:10" s="46" customFormat="1" ht="21.75" customHeight="1">
      <c r="A138" s="44" t="s">
        <v>956</v>
      </c>
      <c r="B138" s="44" t="s">
        <v>36</v>
      </c>
      <c r="C138" s="8">
        <f t="shared" si="55"/>
        <v>674.3088334457182</v>
      </c>
      <c r="D138" s="44" t="s">
        <v>10</v>
      </c>
      <c r="E138" s="44">
        <v>741.5</v>
      </c>
      <c r="F138" s="44">
        <v>748</v>
      </c>
      <c r="G138" s="20">
        <f t="shared" si="54"/>
        <v>4383.007417397168</v>
      </c>
      <c r="H138" s="20">
        <f t="shared" si="56"/>
        <v>6.5</v>
      </c>
      <c r="I138" s="20">
        <f t="shared" si="57"/>
        <v>0.8766014834794336</v>
      </c>
      <c r="J138" s="8">
        <f t="shared" si="58"/>
        <v>4383.007417397168</v>
      </c>
    </row>
    <row r="139" spans="1:10" s="46" customFormat="1" ht="21.75" customHeight="1">
      <c r="A139" s="44" t="s">
        <v>954</v>
      </c>
      <c r="B139" s="44" t="s">
        <v>955</v>
      </c>
      <c r="C139" s="8">
        <f t="shared" si="55"/>
        <v>1794.6877243359654</v>
      </c>
      <c r="D139" s="44" t="s">
        <v>10</v>
      </c>
      <c r="E139" s="44">
        <v>278.6</v>
      </c>
      <c r="F139" s="44">
        <v>284</v>
      </c>
      <c r="G139" s="20">
        <f t="shared" si="54"/>
        <v>9691.313711414172</v>
      </c>
      <c r="H139" s="20">
        <f t="shared" si="56"/>
        <v>5.399999999999977</v>
      </c>
      <c r="I139" s="20">
        <f t="shared" si="57"/>
        <v>1.9382627422828345</v>
      </c>
      <c r="J139" s="8">
        <f t="shared" si="58"/>
        <v>9691.313711414172</v>
      </c>
    </row>
    <row r="140" spans="1:10" s="46" customFormat="1" ht="21.75" customHeight="1">
      <c r="A140" s="44" t="s">
        <v>953</v>
      </c>
      <c r="B140" s="44" t="s">
        <v>767</v>
      </c>
      <c r="C140" s="8">
        <f t="shared" si="55"/>
        <v>584.7953216374269</v>
      </c>
      <c r="D140" s="44" t="s">
        <v>10</v>
      </c>
      <c r="E140" s="44">
        <v>855</v>
      </c>
      <c r="F140" s="44">
        <v>862</v>
      </c>
      <c r="G140" s="20">
        <f t="shared" si="54"/>
        <v>4093.5672514619882</v>
      </c>
      <c r="H140" s="20">
        <f t="shared" si="56"/>
        <v>7</v>
      </c>
      <c r="I140" s="20">
        <f t="shared" si="57"/>
        <v>0.8187134502923977</v>
      </c>
      <c r="J140" s="8">
        <f t="shared" si="58"/>
        <v>4093.5672514619882</v>
      </c>
    </row>
    <row r="141" spans="1:10" s="46" customFormat="1" ht="21.75" customHeight="1">
      <c r="A141" s="44" t="s">
        <v>952</v>
      </c>
      <c r="B141" s="44" t="s">
        <v>182</v>
      </c>
      <c r="C141" s="8">
        <f t="shared" si="55"/>
        <v>796.1783439490446</v>
      </c>
      <c r="D141" s="44" t="s">
        <v>10</v>
      </c>
      <c r="E141" s="44">
        <v>628</v>
      </c>
      <c r="F141" s="44">
        <v>630</v>
      </c>
      <c r="G141" s="20">
        <f t="shared" si="54"/>
        <v>1592.3566878980891</v>
      </c>
      <c r="H141" s="20">
        <f t="shared" si="56"/>
        <v>2</v>
      </c>
      <c r="I141" s="20">
        <f t="shared" si="57"/>
        <v>0.3184713375796179</v>
      </c>
      <c r="J141" s="8">
        <f t="shared" si="58"/>
        <v>1592.3566878980891</v>
      </c>
    </row>
    <row r="142" spans="1:10" s="46" customFormat="1" ht="21.75" customHeight="1">
      <c r="A142" s="44" t="s">
        <v>951</v>
      </c>
      <c r="B142" s="44" t="s">
        <v>182</v>
      </c>
      <c r="C142" s="8">
        <f t="shared" si="55"/>
        <v>813.0081300813008</v>
      </c>
      <c r="D142" s="44" t="s">
        <v>10</v>
      </c>
      <c r="E142" s="44">
        <v>615</v>
      </c>
      <c r="F142" s="44">
        <v>621.4</v>
      </c>
      <c r="G142" s="20">
        <f aca="true" t="shared" si="59" ref="G142:G149">(IF($D142="SHORT",$E142-$F142,IF($D142="LONG",$F142-$E142)))*$C142</f>
        <v>5203.252032520307</v>
      </c>
      <c r="H142" s="20">
        <f t="shared" si="56"/>
        <v>6.399999999999977</v>
      </c>
      <c r="I142" s="20">
        <f t="shared" si="57"/>
        <v>1.0406504065040614</v>
      </c>
      <c r="J142" s="8">
        <f t="shared" si="58"/>
        <v>5203.252032520307</v>
      </c>
    </row>
    <row r="143" spans="1:10" s="46" customFormat="1" ht="21.75" customHeight="1">
      <c r="A143" s="44" t="s">
        <v>949</v>
      </c>
      <c r="B143" s="44" t="s">
        <v>767</v>
      </c>
      <c r="C143" s="8">
        <f aca="true" t="shared" si="60" ref="C143:C149">500000/E143</f>
        <v>607.5334143377886</v>
      </c>
      <c r="D143" s="44" t="s">
        <v>10</v>
      </c>
      <c r="E143" s="44">
        <v>823</v>
      </c>
      <c r="F143" s="44">
        <v>826</v>
      </c>
      <c r="G143" s="20">
        <f t="shared" si="59"/>
        <v>1822.6002430133658</v>
      </c>
      <c r="H143" s="20">
        <f aca="true" t="shared" si="61" ref="H143:H149">G143/C143</f>
        <v>3</v>
      </c>
      <c r="I143" s="20">
        <f aca="true" t="shared" si="62" ref="I143:I149">H143/E143*100</f>
        <v>0.3645200486026731</v>
      </c>
      <c r="J143" s="8">
        <f aca="true" t="shared" si="63" ref="J143:J149">H143*C143</f>
        <v>1822.6002430133658</v>
      </c>
    </row>
    <row r="144" spans="1:10" s="46" customFormat="1" ht="21.75" customHeight="1">
      <c r="A144" s="44" t="s">
        <v>949</v>
      </c>
      <c r="B144" s="44" t="s">
        <v>182</v>
      </c>
      <c r="C144" s="8">
        <f t="shared" si="60"/>
        <v>782.4726134585289</v>
      </c>
      <c r="D144" s="44" t="s">
        <v>10</v>
      </c>
      <c r="E144" s="44">
        <v>639</v>
      </c>
      <c r="F144" s="44">
        <v>635</v>
      </c>
      <c r="G144" s="20">
        <f t="shared" si="59"/>
        <v>-3129.8904538341158</v>
      </c>
      <c r="H144" s="20">
        <f t="shared" si="61"/>
        <v>-4</v>
      </c>
      <c r="I144" s="20">
        <f t="shared" si="62"/>
        <v>-0.6259780907668232</v>
      </c>
      <c r="J144" s="8">
        <f t="shared" si="63"/>
        <v>-3129.8904538341158</v>
      </c>
    </row>
    <row r="145" spans="1:10" s="46" customFormat="1" ht="21.75" customHeight="1">
      <c r="A145" s="44" t="s">
        <v>948</v>
      </c>
      <c r="B145" s="44" t="s">
        <v>773</v>
      </c>
      <c r="C145" s="8">
        <f t="shared" si="60"/>
        <v>747.3841554559043</v>
      </c>
      <c r="D145" s="44" t="s">
        <v>10</v>
      </c>
      <c r="E145" s="44">
        <v>669</v>
      </c>
      <c r="F145" s="44">
        <v>680</v>
      </c>
      <c r="G145" s="20">
        <f t="shared" si="59"/>
        <v>8221.225710014947</v>
      </c>
      <c r="H145" s="20">
        <f t="shared" si="61"/>
        <v>11</v>
      </c>
      <c r="I145" s="20">
        <f t="shared" si="62"/>
        <v>1.6442451420029895</v>
      </c>
      <c r="J145" s="8">
        <f t="shared" si="63"/>
        <v>8221.225710014947</v>
      </c>
    </row>
    <row r="146" spans="1:10" s="46" customFormat="1" ht="21.75" customHeight="1">
      <c r="A146" s="44" t="s">
        <v>947</v>
      </c>
      <c r="B146" s="44" t="s">
        <v>174</v>
      </c>
      <c r="C146" s="8">
        <f t="shared" si="60"/>
        <v>801.2820512820513</v>
      </c>
      <c r="D146" s="44" t="s">
        <v>10</v>
      </c>
      <c r="E146" s="44">
        <v>624</v>
      </c>
      <c r="F146" s="44">
        <v>631</v>
      </c>
      <c r="G146" s="20">
        <f t="shared" si="59"/>
        <v>5608.974358974359</v>
      </c>
      <c r="H146" s="20">
        <f t="shared" si="61"/>
        <v>7.000000000000001</v>
      </c>
      <c r="I146" s="20">
        <f t="shared" si="62"/>
        <v>1.121794871794872</v>
      </c>
      <c r="J146" s="8">
        <f t="shared" si="63"/>
        <v>5608.974358974359</v>
      </c>
    </row>
    <row r="147" spans="1:10" s="46" customFormat="1" ht="21.75" customHeight="1">
      <c r="A147" s="44" t="s">
        <v>946</v>
      </c>
      <c r="B147" s="44" t="s">
        <v>28</v>
      </c>
      <c r="C147" s="8">
        <f t="shared" si="60"/>
        <v>361.53289949385396</v>
      </c>
      <c r="D147" s="44" t="s">
        <v>10</v>
      </c>
      <c r="E147" s="44">
        <v>1383</v>
      </c>
      <c r="F147" s="44">
        <v>1398</v>
      </c>
      <c r="G147" s="20">
        <f t="shared" si="59"/>
        <v>5422.99349240781</v>
      </c>
      <c r="H147" s="20">
        <f t="shared" si="61"/>
        <v>15.000000000000002</v>
      </c>
      <c r="I147" s="20">
        <f t="shared" si="62"/>
        <v>1.084598698481562</v>
      </c>
      <c r="J147" s="8">
        <f t="shared" si="63"/>
        <v>5422.99349240781</v>
      </c>
    </row>
    <row r="148" spans="1:10" s="46" customFormat="1" ht="21.75" customHeight="1">
      <c r="A148" s="44" t="s">
        <v>945</v>
      </c>
      <c r="B148" s="44" t="s">
        <v>174</v>
      </c>
      <c r="C148" s="8">
        <f t="shared" si="60"/>
        <v>813.9345596614032</v>
      </c>
      <c r="D148" s="44" t="s">
        <v>10</v>
      </c>
      <c r="E148" s="44">
        <v>614.3</v>
      </c>
      <c r="F148" s="44">
        <v>623</v>
      </c>
      <c r="G148" s="20">
        <f t="shared" si="59"/>
        <v>7081.2306690542455</v>
      </c>
      <c r="H148" s="20">
        <f t="shared" si="61"/>
        <v>8.700000000000045</v>
      </c>
      <c r="I148" s="20">
        <f t="shared" si="62"/>
        <v>1.416246133810849</v>
      </c>
      <c r="J148" s="8">
        <f t="shared" si="63"/>
        <v>7081.2306690542455</v>
      </c>
    </row>
    <row r="149" spans="1:10" s="45" customFormat="1" ht="21.75" customHeight="1">
      <c r="A149" s="44" t="s">
        <v>944</v>
      </c>
      <c r="B149" s="44" t="s">
        <v>174</v>
      </c>
      <c r="C149" s="8">
        <f t="shared" si="60"/>
        <v>814.730324262669</v>
      </c>
      <c r="D149" s="44" t="s">
        <v>10</v>
      </c>
      <c r="E149" s="44">
        <v>613.7</v>
      </c>
      <c r="F149" s="44">
        <v>622</v>
      </c>
      <c r="G149" s="20">
        <f t="shared" si="59"/>
        <v>6762.261691380116</v>
      </c>
      <c r="H149" s="20">
        <f t="shared" si="61"/>
        <v>8.299999999999955</v>
      </c>
      <c r="I149" s="20">
        <f t="shared" si="62"/>
        <v>1.3524523382760232</v>
      </c>
      <c r="J149" s="8">
        <f t="shared" si="63"/>
        <v>6762.261691380116</v>
      </c>
    </row>
    <row r="150" spans="1:10" s="1" customFormat="1" ht="20.25" customHeight="1">
      <c r="A150" s="15"/>
      <c r="B150" s="15"/>
      <c r="C150" s="14"/>
      <c r="D150" s="15"/>
      <c r="E150" s="15"/>
      <c r="F150" s="15"/>
      <c r="G150" s="21"/>
      <c r="H150" s="21"/>
      <c r="I150" s="24" t="s">
        <v>73</v>
      </c>
      <c r="J150" s="25">
        <f>SUM(J128:J149)</f>
        <v>60577.41790396208</v>
      </c>
    </row>
    <row r="151" spans="1:10" s="46" customFormat="1" ht="21.75" customHeight="1">
      <c r="A151" s="44" t="s">
        <v>941</v>
      </c>
      <c r="B151" s="44" t="s">
        <v>942</v>
      </c>
      <c r="C151" s="8">
        <f>500000/E151</f>
        <v>3597.122302158273</v>
      </c>
      <c r="D151" s="44" t="s">
        <v>10</v>
      </c>
      <c r="E151" s="44">
        <v>139</v>
      </c>
      <c r="F151" s="44">
        <v>141</v>
      </c>
      <c r="G151" s="20">
        <f>(IF($D151="SHORT",$E151-$F151,IF($D151="LONG",$F151-$E151)))*$C151</f>
        <v>7194.244604316546</v>
      </c>
      <c r="H151" s="20">
        <f>G151/C151</f>
        <v>2</v>
      </c>
      <c r="I151" s="20">
        <f>H151/E151*100</f>
        <v>1.4388489208633095</v>
      </c>
      <c r="J151" s="8">
        <f>H151*C151</f>
        <v>7194.244604316546</v>
      </c>
    </row>
    <row r="152" spans="1:10" s="46" customFormat="1" ht="21.75" customHeight="1">
      <c r="A152" s="44" t="s">
        <v>943</v>
      </c>
      <c r="B152" s="44" t="s">
        <v>29</v>
      </c>
      <c r="C152" s="8">
        <f>500000/E152</f>
        <v>455.7885141294439</v>
      </c>
      <c r="D152" s="44" t="s">
        <v>11</v>
      </c>
      <c r="E152" s="44">
        <v>1097</v>
      </c>
      <c r="F152" s="44">
        <v>1090</v>
      </c>
      <c r="G152" s="20">
        <f>(IF($D152="SHORT",$E152-$F152,IF($D152="LONG",$F152-$E152)))*$C152</f>
        <v>3190.5195989061076</v>
      </c>
      <c r="H152" s="20">
        <f>G152/C152</f>
        <v>7.000000000000001</v>
      </c>
      <c r="I152" s="20">
        <f>H152/E152*100</f>
        <v>0.6381039197812216</v>
      </c>
      <c r="J152" s="8">
        <f>H152*C152</f>
        <v>3190.5195989061076</v>
      </c>
    </row>
    <row r="153" spans="1:10" s="46" customFormat="1" ht="21.75" customHeight="1">
      <c r="A153" s="44" t="s">
        <v>940</v>
      </c>
      <c r="B153" s="44" t="s">
        <v>837</v>
      </c>
      <c r="C153" s="44"/>
      <c r="D153" s="44"/>
      <c r="E153" s="44"/>
      <c r="F153" s="44"/>
      <c r="G153" s="20"/>
      <c r="H153" s="20"/>
      <c r="I153" s="20"/>
      <c r="J153" s="8"/>
    </row>
    <row r="154" spans="1:10" s="46" customFormat="1" ht="21.75" customHeight="1">
      <c r="A154" s="44" t="s">
        <v>939</v>
      </c>
      <c r="B154" s="44" t="s">
        <v>90</v>
      </c>
      <c r="C154" s="8">
        <f>500000/E154</f>
        <v>1096.4912280701753</v>
      </c>
      <c r="D154" s="44" t="s">
        <v>10</v>
      </c>
      <c r="E154" s="44">
        <v>456</v>
      </c>
      <c r="F154" s="44">
        <v>461</v>
      </c>
      <c r="G154" s="20">
        <f>(IF($D154="SHORT",$E154-$F154,IF($D154="LONG",$F154-$E154)))*$C154</f>
        <v>5482.456140350877</v>
      </c>
      <c r="H154" s="20">
        <f>G154/C154</f>
        <v>5</v>
      </c>
      <c r="I154" s="20">
        <f>H154/E154*100</f>
        <v>1.0964912280701753</v>
      </c>
      <c r="J154" s="8">
        <f>H154*C154</f>
        <v>5482.456140350877</v>
      </c>
    </row>
    <row r="155" spans="1:10" s="46" customFormat="1" ht="21.75" customHeight="1">
      <c r="A155" s="44" t="s">
        <v>938</v>
      </c>
      <c r="B155" s="44" t="s">
        <v>90</v>
      </c>
      <c r="C155" s="8">
        <f>500000/E155</f>
        <v>1133.7868480725624</v>
      </c>
      <c r="D155" s="44" t="s">
        <v>10</v>
      </c>
      <c r="E155" s="44">
        <v>441</v>
      </c>
      <c r="F155" s="44">
        <v>445</v>
      </c>
      <c r="G155" s="20">
        <f>(IF($D155="SHORT",$E155-$F155,IF($D155="LONG",$F155-$E155)))*$C155</f>
        <v>4535.14739229025</v>
      </c>
      <c r="H155" s="20">
        <f>G155/C155</f>
        <v>4</v>
      </c>
      <c r="I155" s="20">
        <f>H155/E155*100</f>
        <v>0.9070294784580499</v>
      </c>
      <c r="J155" s="8">
        <f>H155*C155</f>
        <v>4535.14739229025</v>
      </c>
    </row>
    <row r="156" spans="1:10" s="46" customFormat="1" ht="21.75" customHeight="1">
      <c r="A156" s="44" t="s">
        <v>937</v>
      </c>
      <c r="B156" s="44" t="s">
        <v>36</v>
      </c>
      <c r="C156" s="8">
        <f>500000/E156</f>
        <v>675.6756756756756</v>
      </c>
      <c r="D156" s="44" t="s">
        <v>10</v>
      </c>
      <c r="E156" s="44">
        <v>740</v>
      </c>
      <c r="F156" s="44">
        <v>747</v>
      </c>
      <c r="G156" s="20">
        <f>(IF($D156="SHORT",$E156-$F156,IF($D156="LONG",$F156-$E156)))*$C156</f>
        <v>4729.729729729729</v>
      </c>
      <c r="H156" s="20">
        <f>G156/C156</f>
        <v>7</v>
      </c>
      <c r="I156" s="20">
        <f>H156/E156*100</f>
        <v>0.945945945945946</v>
      </c>
      <c r="J156" s="8">
        <f>H156*C156</f>
        <v>4729.729729729729</v>
      </c>
    </row>
    <row r="157" spans="1:10" s="46" customFormat="1" ht="21.75" customHeight="1">
      <c r="A157" s="44" t="s">
        <v>937</v>
      </c>
      <c r="B157" s="44" t="s">
        <v>839</v>
      </c>
      <c r="C157" s="8">
        <f>500000/E157</f>
        <v>503.5246727089627</v>
      </c>
      <c r="D157" s="44" t="s">
        <v>10</v>
      </c>
      <c r="E157" s="44">
        <v>993</v>
      </c>
      <c r="F157" s="44">
        <v>987</v>
      </c>
      <c r="G157" s="20">
        <f>(IF($D157="SHORT",$E157-$F157,IF($D157="LONG",$F157-$E157)))*$C157</f>
        <v>-3021.1480362537764</v>
      </c>
      <c r="H157" s="20">
        <f>G157/C157</f>
        <v>-6</v>
      </c>
      <c r="I157" s="20">
        <f>H157/E157*100</f>
        <v>-0.6042296072507553</v>
      </c>
      <c r="J157" s="8">
        <f>H157*C157</f>
        <v>-3021.1480362537764</v>
      </c>
    </row>
    <row r="158" spans="1:10" s="46" customFormat="1" ht="21.75" customHeight="1">
      <c r="A158" s="44" t="s">
        <v>936</v>
      </c>
      <c r="B158" s="44" t="s">
        <v>182</v>
      </c>
      <c r="C158" s="8">
        <f aca="true" t="shared" si="64" ref="C158:C163">500000/E158</f>
        <v>769.2307692307693</v>
      </c>
      <c r="D158" s="44" t="s">
        <v>10</v>
      </c>
      <c r="E158" s="44">
        <v>650</v>
      </c>
      <c r="F158" s="44">
        <v>660</v>
      </c>
      <c r="G158" s="20">
        <f aca="true" t="shared" si="65" ref="G158:G168">(IF($D158="SHORT",$E158-$F158,IF($D158="LONG",$F158-$E158)))*$C158</f>
        <v>7692.307692307693</v>
      </c>
      <c r="H158" s="20">
        <f aca="true" t="shared" si="66" ref="H158:H163">G158/C158</f>
        <v>10</v>
      </c>
      <c r="I158" s="20">
        <f aca="true" t="shared" si="67" ref="I158:I163">H158/E158*100</f>
        <v>1.5384615384615385</v>
      </c>
      <c r="J158" s="8">
        <f aca="true" t="shared" si="68" ref="J158:J163">H158*C158</f>
        <v>7692.307692307693</v>
      </c>
    </row>
    <row r="159" spans="1:10" s="46" customFormat="1" ht="21.75" customHeight="1">
      <c r="A159" s="44" t="s">
        <v>935</v>
      </c>
      <c r="B159" s="44" t="s">
        <v>773</v>
      </c>
      <c r="C159" s="8">
        <f t="shared" si="64"/>
        <v>694.4444444444445</v>
      </c>
      <c r="D159" s="44" t="s">
        <v>11</v>
      </c>
      <c r="E159" s="44">
        <v>720</v>
      </c>
      <c r="F159" s="44">
        <v>713.3</v>
      </c>
      <c r="G159" s="20">
        <f t="shared" si="65"/>
        <v>4652.777777777809</v>
      </c>
      <c r="H159" s="20">
        <f t="shared" si="66"/>
        <v>6.7000000000000455</v>
      </c>
      <c r="I159" s="20">
        <f t="shared" si="67"/>
        <v>0.9305555555555619</v>
      </c>
      <c r="J159" s="8">
        <f t="shared" si="68"/>
        <v>4652.777777777809</v>
      </c>
    </row>
    <row r="160" spans="1:10" s="46" customFormat="1" ht="21.75" customHeight="1">
      <c r="A160" s="44" t="s">
        <v>934</v>
      </c>
      <c r="B160" s="44" t="s">
        <v>110</v>
      </c>
      <c r="C160" s="8">
        <f t="shared" si="64"/>
        <v>1626.0162601626016</v>
      </c>
      <c r="D160" s="44" t="s">
        <v>11</v>
      </c>
      <c r="E160" s="44">
        <v>307.5</v>
      </c>
      <c r="F160" s="44">
        <v>306.6</v>
      </c>
      <c r="G160" s="20">
        <f t="shared" si="65"/>
        <v>1463.4146341463045</v>
      </c>
      <c r="H160" s="20">
        <f t="shared" si="66"/>
        <v>0.8999999999999773</v>
      </c>
      <c r="I160" s="20">
        <f t="shared" si="67"/>
        <v>0.2926829268292609</v>
      </c>
      <c r="J160" s="8">
        <f t="shared" si="68"/>
        <v>1463.4146341463045</v>
      </c>
    </row>
    <row r="161" spans="1:10" s="46" customFormat="1" ht="21.75" customHeight="1">
      <c r="A161" s="44" t="s">
        <v>934</v>
      </c>
      <c r="B161" s="44" t="s">
        <v>773</v>
      </c>
      <c r="C161" s="8">
        <f t="shared" si="64"/>
        <v>691.5629322268327</v>
      </c>
      <c r="D161" s="44" t="s">
        <v>10</v>
      </c>
      <c r="E161" s="44">
        <v>723</v>
      </c>
      <c r="F161" s="44">
        <v>716</v>
      </c>
      <c r="G161" s="20">
        <f t="shared" si="65"/>
        <v>-4840.940525587829</v>
      </c>
      <c r="H161" s="20">
        <f t="shared" si="66"/>
        <v>-7.000000000000001</v>
      </c>
      <c r="I161" s="20">
        <f t="shared" si="67"/>
        <v>-0.9681881051175659</v>
      </c>
      <c r="J161" s="8">
        <f t="shared" si="68"/>
        <v>-4840.940525587829</v>
      </c>
    </row>
    <row r="162" spans="1:10" s="46" customFormat="1" ht="21.75" customHeight="1">
      <c r="A162" s="44" t="s">
        <v>933</v>
      </c>
      <c r="B162" s="44" t="s">
        <v>773</v>
      </c>
      <c r="C162" s="8">
        <f t="shared" si="64"/>
        <v>694.9270326615705</v>
      </c>
      <c r="D162" s="44" t="s">
        <v>10</v>
      </c>
      <c r="E162" s="44">
        <v>719.5</v>
      </c>
      <c r="F162" s="44">
        <v>725</v>
      </c>
      <c r="G162" s="20">
        <f t="shared" si="65"/>
        <v>3822.098679638638</v>
      </c>
      <c r="H162" s="20">
        <f t="shared" si="66"/>
        <v>5.5</v>
      </c>
      <c r="I162" s="20">
        <f t="shared" si="67"/>
        <v>0.7644197359277276</v>
      </c>
      <c r="J162" s="8">
        <f t="shared" si="68"/>
        <v>3822.098679638638</v>
      </c>
    </row>
    <row r="163" spans="1:10" s="46" customFormat="1" ht="21.75" customHeight="1">
      <c r="A163" s="44" t="s">
        <v>933</v>
      </c>
      <c r="B163" s="44" t="s">
        <v>293</v>
      </c>
      <c r="C163" s="8">
        <f t="shared" si="64"/>
        <v>1477.1048744460857</v>
      </c>
      <c r="D163" s="44" t="s">
        <v>10</v>
      </c>
      <c r="E163" s="44">
        <v>338.5</v>
      </c>
      <c r="F163" s="44">
        <v>335</v>
      </c>
      <c r="G163" s="20">
        <f t="shared" si="65"/>
        <v>-5169.8670605613</v>
      </c>
      <c r="H163" s="20">
        <f t="shared" si="66"/>
        <v>-3.5</v>
      </c>
      <c r="I163" s="20">
        <f t="shared" si="67"/>
        <v>-1.03397341211226</v>
      </c>
      <c r="J163" s="8">
        <f t="shared" si="68"/>
        <v>-5169.8670605613</v>
      </c>
    </row>
    <row r="164" spans="1:10" s="46" customFormat="1" ht="21.75" customHeight="1">
      <c r="A164" s="44" t="s">
        <v>931</v>
      </c>
      <c r="B164" s="44" t="s">
        <v>767</v>
      </c>
      <c r="C164" s="8">
        <f aca="true" t="shared" si="69" ref="C164:C170">500000/E164</f>
        <v>608.272506082725</v>
      </c>
      <c r="D164" s="44" t="s">
        <v>10</v>
      </c>
      <c r="E164" s="44">
        <v>822</v>
      </c>
      <c r="F164" s="44">
        <v>815</v>
      </c>
      <c r="G164" s="20">
        <f t="shared" si="65"/>
        <v>-4257.907542579075</v>
      </c>
      <c r="H164" s="20">
        <f aca="true" t="shared" si="70" ref="H164:H170">G164/C164</f>
        <v>-7</v>
      </c>
      <c r="I164" s="20">
        <f aca="true" t="shared" si="71" ref="I164:I170">H164/E164*100</f>
        <v>-0.851581508515815</v>
      </c>
      <c r="J164" s="8">
        <f aca="true" t="shared" si="72" ref="J164:J170">H164*C164</f>
        <v>-4257.907542579075</v>
      </c>
    </row>
    <row r="165" spans="1:10" s="46" customFormat="1" ht="21.75" customHeight="1">
      <c r="A165" s="44" t="s">
        <v>931</v>
      </c>
      <c r="B165" s="44" t="s">
        <v>932</v>
      </c>
      <c r="C165" s="8">
        <f t="shared" si="69"/>
        <v>699.3006993006993</v>
      </c>
      <c r="D165" s="44" t="s">
        <v>10</v>
      </c>
      <c r="E165" s="44">
        <v>715</v>
      </c>
      <c r="F165" s="44">
        <v>713</v>
      </c>
      <c r="G165" s="20">
        <f t="shared" si="65"/>
        <v>-1398.6013986013986</v>
      </c>
      <c r="H165" s="20">
        <f t="shared" si="70"/>
        <v>-2</v>
      </c>
      <c r="I165" s="20">
        <f t="shared" si="71"/>
        <v>-0.27972027972027974</v>
      </c>
      <c r="J165" s="8">
        <f t="shared" si="72"/>
        <v>-1398.6013986013986</v>
      </c>
    </row>
    <row r="166" spans="1:10" s="46" customFormat="1" ht="21.75" customHeight="1">
      <c r="A166" s="44" t="s">
        <v>930</v>
      </c>
      <c r="B166" s="44" t="s">
        <v>80</v>
      </c>
      <c r="C166" s="8">
        <f t="shared" si="69"/>
        <v>924.2144177449168</v>
      </c>
      <c r="D166" s="44" t="s">
        <v>10</v>
      </c>
      <c r="E166" s="44">
        <v>541</v>
      </c>
      <c r="F166" s="44">
        <v>538</v>
      </c>
      <c r="G166" s="20">
        <f t="shared" si="65"/>
        <v>-2772.6432532347503</v>
      </c>
      <c r="H166" s="20">
        <f t="shared" si="70"/>
        <v>-3</v>
      </c>
      <c r="I166" s="20">
        <f t="shared" si="71"/>
        <v>-0.5545286506469501</v>
      </c>
      <c r="J166" s="8">
        <f t="shared" si="72"/>
        <v>-2772.6432532347503</v>
      </c>
    </row>
    <row r="167" spans="1:10" s="46" customFormat="1" ht="21.75" customHeight="1">
      <c r="A167" s="44" t="s">
        <v>930</v>
      </c>
      <c r="B167" s="44" t="s">
        <v>3</v>
      </c>
      <c r="C167" s="8">
        <f t="shared" si="69"/>
        <v>834.7245409015025</v>
      </c>
      <c r="D167" s="44" t="s">
        <v>10</v>
      </c>
      <c r="E167" s="44">
        <v>599</v>
      </c>
      <c r="F167" s="44">
        <v>603.5</v>
      </c>
      <c r="G167" s="20">
        <f t="shared" si="65"/>
        <v>3756.260434056761</v>
      </c>
      <c r="H167" s="20">
        <f t="shared" si="70"/>
        <v>4.5</v>
      </c>
      <c r="I167" s="20">
        <f t="shared" si="71"/>
        <v>0.7512520868113522</v>
      </c>
      <c r="J167" s="8">
        <f t="shared" si="72"/>
        <v>3756.260434056761</v>
      </c>
    </row>
    <row r="168" spans="1:10" s="46" customFormat="1" ht="21.75" customHeight="1">
      <c r="A168" s="44" t="s">
        <v>930</v>
      </c>
      <c r="B168" s="44" t="s">
        <v>773</v>
      </c>
      <c r="C168" s="8">
        <f t="shared" si="69"/>
        <v>708.7172218284904</v>
      </c>
      <c r="D168" s="44" t="s">
        <v>10</v>
      </c>
      <c r="E168" s="44">
        <v>705.5</v>
      </c>
      <c r="F168" s="44">
        <v>699</v>
      </c>
      <c r="G168" s="20">
        <f t="shared" si="65"/>
        <v>-4606.661941885188</v>
      </c>
      <c r="H168" s="20">
        <f t="shared" si="70"/>
        <v>-6.5</v>
      </c>
      <c r="I168" s="20">
        <f t="shared" si="71"/>
        <v>-0.9213323883770376</v>
      </c>
      <c r="J168" s="8">
        <f t="shared" si="72"/>
        <v>-4606.661941885188</v>
      </c>
    </row>
    <row r="169" spans="1:10" s="46" customFormat="1" ht="21.75" customHeight="1">
      <c r="A169" s="44" t="s">
        <v>929</v>
      </c>
      <c r="B169" s="44" t="s">
        <v>767</v>
      </c>
      <c r="C169" s="8">
        <f t="shared" si="69"/>
        <v>630.517023959647</v>
      </c>
      <c r="D169" s="44" t="s">
        <v>10</v>
      </c>
      <c r="E169" s="44">
        <v>793</v>
      </c>
      <c r="F169" s="44">
        <v>794</v>
      </c>
      <c r="G169" s="20">
        <f aca="true" t="shared" si="73" ref="G169:G177">(IF($D169="SHORT",$E169-$F169,IF($D169="LONG",$F169-$E169)))*$C169</f>
        <v>630.517023959647</v>
      </c>
      <c r="H169" s="20">
        <f t="shared" si="70"/>
        <v>1</v>
      </c>
      <c r="I169" s="20">
        <f t="shared" si="71"/>
        <v>0.12610340479192939</v>
      </c>
      <c r="J169" s="8">
        <f t="shared" si="72"/>
        <v>630.517023959647</v>
      </c>
    </row>
    <row r="170" spans="1:10" s="46" customFormat="1" ht="21.75" customHeight="1">
      <c r="A170" s="44" t="s">
        <v>929</v>
      </c>
      <c r="B170" s="44" t="s">
        <v>182</v>
      </c>
      <c r="C170" s="8">
        <f t="shared" si="69"/>
        <v>744.047619047619</v>
      </c>
      <c r="D170" s="44" t="s">
        <v>10</v>
      </c>
      <c r="E170" s="44">
        <v>672</v>
      </c>
      <c r="F170" s="44">
        <v>677.5</v>
      </c>
      <c r="G170" s="20">
        <f t="shared" si="73"/>
        <v>4092.2619047619046</v>
      </c>
      <c r="H170" s="20">
        <f t="shared" si="70"/>
        <v>5.5</v>
      </c>
      <c r="I170" s="20">
        <f t="shared" si="71"/>
        <v>0.818452380952381</v>
      </c>
      <c r="J170" s="8">
        <f t="shared" si="72"/>
        <v>4092.2619047619046</v>
      </c>
    </row>
    <row r="171" spans="1:10" s="46" customFormat="1" ht="21.75" customHeight="1">
      <c r="A171" s="44" t="s">
        <v>928</v>
      </c>
      <c r="B171" s="44" t="s">
        <v>763</v>
      </c>
      <c r="C171" s="8">
        <f aca="true" t="shared" si="74" ref="C171:C177">500000/E171</f>
        <v>496.52432969215494</v>
      </c>
      <c r="D171" s="44" t="s">
        <v>10</v>
      </c>
      <c r="E171" s="44">
        <v>1007</v>
      </c>
      <c r="F171" s="44">
        <v>1017</v>
      </c>
      <c r="G171" s="20">
        <f t="shared" si="73"/>
        <v>4965.24329692155</v>
      </c>
      <c r="H171" s="20">
        <f aca="true" t="shared" si="75" ref="H171:H177">G171/C171</f>
        <v>10</v>
      </c>
      <c r="I171" s="20">
        <f aca="true" t="shared" si="76" ref="I171:I177">H171/E171*100</f>
        <v>0.9930486593843099</v>
      </c>
      <c r="J171" s="8">
        <f aca="true" t="shared" si="77" ref="J171:J177">H171*C171</f>
        <v>4965.24329692155</v>
      </c>
    </row>
    <row r="172" spans="1:10" s="46" customFormat="1" ht="21.75" customHeight="1">
      <c r="A172" s="44" t="s">
        <v>927</v>
      </c>
      <c r="B172" s="44" t="s">
        <v>182</v>
      </c>
      <c r="C172" s="8">
        <f>500000/E172</f>
        <v>741.839762611276</v>
      </c>
      <c r="D172" s="44" t="s">
        <v>10</v>
      </c>
      <c r="E172" s="44">
        <v>674</v>
      </c>
      <c r="F172" s="44">
        <v>681.4</v>
      </c>
      <c r="G172" s="20">
        <f t="shared" si="73"/>
        <v>5489.614243323425</v>
      </c>
      <c r="H172" s="20">
        <f>G172/C172</f>
        <v>7.399999999999977</v>
      </c>
      <c r="I172" s="20">
        <f>H172/E172*100</f>
        <v>1.097922848664685</v>
      </c>
      <c r="J172" s="8">
        <f>H172*C172</f>
        <v>5489.614243323425</v>
      </c>
    </row>
    <row r="173" spans="1:10" s="46" customFormat="1" ht="21.75" customHeight="1">
      <c r="A173" s="44" t="s">
        <v>926</v>
      </c>
      <c r="B173" s="44" t="s">
        <v>767</v>
      </c>
      <c r="C173" s="8">
        <f t="shared" si="74"/>
        <v>653.59477124183</v>
      </c>
      <c r="D173" s="44" t="s">
        <v>10</v>
      </c>
      <c r="E173" s="44">
        <v>765</v>
      </c>
      <c r="F173" s="44">
        <v>774</v>
      </c>
      <c r="G173" s="20">
        <f t="shared" si="73"/>
        <v>5882.35294117647</v>
      </c>
      <c r="H173" s="20">
        <f t="shared" si="75"/>
        <v>9</v>
      </c>
      <c r="I173" s="20">
        <f t="shared" si="76"/>
        <v>1.1764705882352942</v>
      </c>
      <c r="J173" s="8">
        <f t="shared" si="77"/>
        <v>5882.35294117647</v>
      </c>
    </row>
    <row r="174" spans="1:10" s="46" customFormat="1" ht="21.75" customHeight="1">
      <c r="A174" s="44" t="s">
        <v>925</v>
      </c>
      <c r="B174" s="44" t="s">
        <v>3</v>
      </c>
      <c r="C174" s="8">
        <f t="shared" si="74"/>
        <v>838.9261744966443</v>
      </c>
      <c r="D174" s="44" t="s">
        <v>10</v>
      </c>
      <c r="E174" s="44">
        <v>596</v>
      </c>
      <c r="F174" s="44">
        <v>604</v>
      </c>
      <c r="G174" s="20">
        <f t="shared" si="73"/>
        <v>6711.4093959731545</v>
      </c>
      <c r="H174" s="20">
        <f t="shared" si="75"/>
        <v>8</v>
      </c>
      <c r="I174" s="20">
        <f t="shared" si="76"/>
        <v>1.342281879194631</v>
      </c>
      <c r="J174" s="8">
        <f t="shared" si="77"/>
        <v>6711.4093959731545</v>
      </c>
    </row>
    <row r="175" spans="1:10" s="46" customFormat="1" ht="21.75" customHeight="1">
      <c r="A175" s="44" t="s">
        <v>924</v>
      </c>
      <c r="B175" s="44" t="s">
        <v>839</v>
      </c>
      <c r="C175" s="8">
        <f t="shared" si="74"/>
        <v>492.12598425196853</v>
      </c>
      <c r="D175" s="44" t="s">
        <v>10</v>
      </c>
      <c r="E175" s="44">
        <v>1016</v>
      </c>
      <c r="F175" s="44">
        <v>1028</v>
      </c>
      <c r="G175" s="20">
        <f t="shared" si="73"/>
        <v>5905.511811023623</v>
      </c>
      <c r="H175" s="20">
        <f t="shared" si="75"/>
        <v>12</v>
      </c>
      <c r="I175" s="20">
        <f t="shared" si="76"/>
        <v>1.1811023622047243</v>
      </c>
      <c r="J175" s="8">
        <f t="shared" si="77"/>
        <v>5905.511811023623</v>
      </c>
    </row>
    <row r="176" spans="1:10" s="46" customFormat="1" ht="21.75" customHeight="1">
      <c r="A176" s="44" t="s">
        <v>923</v>
      </c>
      <c r="B176" s="44" t="s">
        <v>773</v>
      </c>
      <c r="C176" s="8">
        <f t="shared" si="74"/>
        <v>696.3788300835655</v>
      </c>
      <c r="D176" s="44" t="s">
        <v>10</v>
      </c>
      <c r="E176" s="44">
        <v>718</v>
      </c>
      <c r="F176" s="44">
        <v>712</v>
      </c>
      <c r="G176" s="20">
        <f t="shared" si="73"/>
        <v>-4178.272980501393</v>
      </c>
      <c r="H176" s="20">
        <f t="shared" si="75"/>
        <v>-6</v>
      </c>
      <c r="I176" s="20">
        <f t="shared" si="76"/>
        <v>-0.8356545961002786</v>
      </c>
      <c r="J176" s="8">
        <f t="shared" si="77"/>
        <v>-4178.272980501393</v>
      </c>
    </row>
    <row r="177" spans="1:10" s="45" customFormat="1" ht="21.75" customHeight="1">
      <c r="A177" s="44" t="s">
        <v>923</v>
      </c>
      <c r="B177" s="44" t="s">
        <v>767</v>
      </c>
      <c r="C177" s="8">
        <f t="shared" si="74"/>
        <v>569.4760820045558</v>
      </c>
      <c r="D177" s="44" t="s">
        <v>10</v>
      </c>
      <c r="E177" s="44">
        <v>878</v>
      </c>
      <c r="F177" s="44">
        <v>870</v>
      </c>
      <c r="G177" s="20">
        <f t="shared" si="73"/>
        <v>-4555.808656036446</v>
      </c>
      <c r="H177" s="20">
        <f t="shared" si="75"/>
        <v>-8</v>
      </c>
      <c r="I177" s="20">
        <f t="shared" si="76"/>
        <v>-0.9111617312072893</v>
      </c>
      <c r="J177" s="8">
        <f t="shared" si="77"/>
        <v>-4555.808656036446</v>
      </c>
    </row>
    <row r="178" spans="1:10" s="1" customFormat="1" ht="20.25" customHeight="1">
      <c r="A178" s="15"/>
      <c r="B178" s="15"/>
      <c r="C178" s="14"/>
      <c r="D178" s="15"/>
      <c r="E178" s="15"/>
      <c r="F178" s="15"/>
      <c r="G178" s="21"/>
      <c r="H178" s="21"/>
      <c r="I178" s="24" t="s">
        <v>73</v>
      </c>
      <c r="J178" s="25">
        <f>SUM(J151:J177)</f>
        <v>45394.01590541933</v>
      </c>
    </row>
    <row r="179" spans="1:10" s="46" customFormat="1" ht="21.75" customHeight="1">
      <c r="A179" s="44" t="s">
        <v>922</v>
      </c>
      <c r="B179" s="44" t="s">
        <v>773</v>
      </c>
      <c r="C179" s="8">
        <f aca="true" t="shared" si="78" ref="C179:C184">500000/E179</f>
        <v>696.3788300835655</v>
      </c>
      <c r="D179" s="44" t="s">
        <v>10</v>
      </c>
      <c r="E179" s="44">
        <v>718</v>
      </c>
      <c r="F179" s="44">
        <v>722</v>
      </c>
      <c r="G179" s="20">
        <f>(IF($D179="SHORT",$E179-$F179,IF($D179="LONG",$F179-$E179)))*$C179</f>
        <v>2785.515320334262</v>
      </c>
      <c r="H179" s="20">
        <f aca="true" t="shared" si="79" ref="H179:H184">G179/C179</f>
        <v>4</v>
      </c>
      <c r="I179" s="20">
        <f aca="true" t="shared" si="80" ref="I179:I184">H179/E179*100</f>
        <v>0.5571030640668524</v>
      </c>
      <c r="J179" s="8">
        <f aca="true" t="shared" si="81" ref="J179:J184">H179*C179</f>
        <v>2785.515320334262</v>
      </c>
    </row>
    <row r="180" spans="1:10" s="46" customFormat="1" ht="21.75" customHeight="1">
      <c r="A180" s="44" t="s">
        <v>922</v>
      </c>
      <c r="B180" s="44" t="s">
        <v>767</v>
      </c>
      <c r="C180" s="8">
        <f t="shared" si="78"/>
        <v>570.1254275940707</v>
      </c>
      <c r="D180" s="44" t="s">
        <v>10</v>
      </c>
      <c r="E180" s="44">
        <v>877</v>
      </c>
      <c r="F180" s="44">
        <v>884</v>
      </c>
      <c r="G180" s="20">
        <f>(IF($D180="SHORT",$E180-$F180,IF($D180="LONG",$F180-$E180)))*$C180</f>
        <v>3990.877993158495</v>
      </c>
      <c r="H180" s="20">
        <f t="shared" si="79"/>
        <v>7</v>
      </c>
      <c r="I180" s="20">
        <f t="shared" si="80"/>
        <v>0.798175598631699</v>
      </c>
      <c r="J180" s="8">
        <f t="shared" si="81"/>
        <v>3990.877993158495</v>
      </c>
    </row>
    <row r="181" spans="1:10" s="46" customFormat="1" ht="21.75" customHeight="1">
      <c r="A181" s="44" t="s">
        <v>921</v>
      </c>
      <c r="B181" s="44" t="s">
        <v>767</v>
      </c>
      <c r="C181" s="8">
        <f t="shared" si="78"/>
        <v>553.0973451327434</v>
      </c>
      <c r="D181" s="44" t="s">
        <v>10</v>
      </c>
      <c r="E181" s="44">
        <v>904</v>
      </c>
      <c r="F181" s="44">
        <v>910</v>
      </c>
      <c r="G181" s="20">
        <f>(IF($D181="SHORT",$E181-$F181,IF($D181="LONG",$F181-$E181)))*$C181</f>
        <v>3318.5840707964603</v>
      </c>
      <c r="H181" s="20">
        <f t="shared" si="79"/>
        <v>6</v>
      </c>
      <c r="I181" s="20">
        <f t="shared" si="80"/>
        <v>0.6637168141592921</v>
      </c>
      <c r="J181" s="8">
        <f t="shared" si="81"/>
        <v>3318.5840707964603</v>
      </c>
    </row>
    <row r="182" spans="1:10" s="46" customFormat="1" ht="21.75" customHeight="1">
      <c r="A182" s="44" t="s">
        <v>920</v>
      </c>
      <c r="B182" s="44" t="s">
        <v>87</v>
      </c>
      <c r="C182" s="8">
        <f t="shared" si="78"/>
        <v>637.7551020408164</v>
      </c>
      <c r="D182" s="44" t="s">
        <v>10</v>
      </c>
      <c r="E182" s="44">
        <v>784</v>
      </c>
      <c r="F182" s="44">
        <v>790</v>
      </c>
      <c r="G182" s="20">
        <f>(IF($D182="SHORT",$E182-$F182,IF($D182="LONG",$F182-$E182)))*$C182</f>
        <v>3826.5306122448983</v>
      </c>
      <c r="H182" s="20">
        <f t="shared" si="79"/>
        <v>6</v>
      </c>
      <c r="I182" s="20">
        <f t="shared" si="80"/>
        <v>0.7653061224489796</v>
      </c>
      <c r="J182" s="8">
        <f t="shared" si="81"/>
        <v>3826.5306122448983</v>
      </c>
    </row>
    <row r="183" spans="1:10" s="46" customFormat="1" ht="21.75" customHeight="1">
      <c r="A183" s="44" t="s">
        <v>920</v>
      </c>
      <c r="B183" s="44" t="s">
        <v>773</v>
      </c>
      <c r="C183" s="8">
        <f t="shared" si="78"/>
        <v>691.5629322268327</v>
      </c>
      <c r="D183" s="44" t="s">
        <v>10</v>
      </c>
      <c r="E183" s="44">
        <v>723</v>
      </c>
      <c r="F183" s="44">
        <v>727.4</v>
      </c>
      <c r="G183" s="20">
        <f>(IF($D183="SHORT",$E183-$F183,IF($D183="LONG",$F183-$E183)))*$C183</f>
        <v>3042.876901798048</v>
      </c>
      <c r="H183" s="20">
        <f t="shared" si="79"/>
        <v>4.399999999999977</v>
      </c>
      <c r="I183" s="20">
        <f t="shared" si="80"/>
        <v>0.6085753803596096</v>
      </c>
      <c r="J183" s="8">
        <f t="shared" si="81"/>
        <v>3042.876901798048</v>
      </c>
    </row>
    <row r="184" spans="1:10" s="46" customFormat="1" ht="21.75" customHeight="1">
      <c r="A184" s="44" t="s">
        <v>919</v>
      </c>
      <c r="B184" s="44" t="s">
        <v>18</v>
      </c>
      <c r="C184" s="8">
        <f t="shared" si="78"/>
        <v>1557.632398753894</v>
      </c>
      <c r="D184" s="44" t="s">
        <v>10</v>
      </c>
      <c r="E184" s="44">
        <v>321</v>
      </c>
      <c r="F184" s="44">
        <v>322.2</v>
      </c>
      <c r="G184" s="20">
        <f aca="true" t="shared" si="82" ref="G184:G192">(IF($D184="SHORT",$E184-$F184,IF($D184="LONG",$F184-$E184)))*$C184</f>
        <v>1869.1588785046551</v>
      </c>
      <c r="H184" s="20">
        <f t="shared" si="79"/>
        <v>1.1999999999999886</v>
      </c>
      <c r="I184" s="20">
        <f t="shared" si="80"/>
        <v>0.373831775700931</v>
      </c>
      <c r="J184" s="8">
        <f t="shared" si="81"/>
        <v>1869.1588785046551</v>
      </c>
    </row>
    <row r="185" spans="1:10" s="46" customFormat="1" ht="21.75" customHeight="1">
      <c r="A185" s="44" t="s">
        <v>918</v>
      </c>
      <c r="B185" s="44" t="s">
        <v>837</v>
      </c>
      <c r="C185" s="44"/>
      <c r="D185" s="44"/>
      <c r="E185" s="44"/>
      <c r="F185" s="44"/>
      <c r="G185" s="20"/>
      <c r="H185" s="20"/>
      <c r="I185" s="20"/>
      <c r="J185" s="8"/>
    </row>
    <row r="186" spans="1:10" s="46" customFormat="1" ht="21.75" customHeight="1">
      <c r="A186" s="44" t="s">
        <v>917</v>
      </c>
      <c r="B186" s="44" t="s">
        <v>182</v>
      </c>
      <c r="C186" s="8">
        <f aca="true" t="shared" si="83" ref="C186:C194">500000/E186</f>
        <v>657.030223390276</v>
      </c>
      <c r="D186" s="44" t="s">
        <v>10</v>
      </c>
      <c r="E186" s="44">
        <v>761</v>
      </c>
      <c r="F186" s="44">
        <v>771</v>
      </c>
      <c r="G186" s="20">
        <f t="shared" si="82"/>
        <v>6570.302233902759</v>
      </c>
      <c r="H186" s="20">
        <f aca="true" t="shared" si="84" ref="H186:H194">G186/C186</f>
        <v>10</v>
      </c>
      <c r="I186" s="20">
        <f aca="true" t="shared" si="85" ref="I186:I194">H186/E186*100</f>
        <v>1.314060446780552</v>
      </c>
      <c r="J186" s="8">
        <f aca="true" t="shared" si="86" ref="J186:J194">H186*C186</f>
        <v>6570.302233902759</v>
      </c>
    </row>
    <row r="187" spans="1:10" s="46" customFormat="1" ht="21.75" customHeight="1">
      <c r="A187" s="44" t="s">
        <v>916</v>
      </c>
      <c r="B187" s="44" t="s">
        <v>18</v>
      </c>
      <c r="C187" s="8">
        <f t="shared" si="83"/>
        <v>1426.5335235378031</v>
      </c>
      <c r="D187" s="44" t="s">
        <v>10</v>
      </c>
      <c r="E187" s="44">
        <v>350.5</v>
      </c>
      <c r="F187" s="44">
        <v>354</v>
      </c>
      <c r="G187" s="20">
        <f t="shared" si="82"/>
        <v>4992.867332382311</v>
      </c>
      <c r="H187" s="20">
        <f t="shared" si="84"/>
        <v>3.5000000000000004</v>
      </c>
      <c r="I187" s="20">
        <f t="shared" si="85"/>
        <v>0.9985734664764623</v>
      </c>
      <c r="J187" s="8">
        <f t="shared" si="86"/>
        <v>4992.867332382311</v>
      </c>
    </row>
    <row r="188" spans="1:10" s="46" customFormat="1" ht="21.75" customHeight="1">
      <c r="A188" s="44" t="s">
        <v>915</v>
      </c>
      <c r="B188" s="44" t="s">
        <v>182</v>
      </c>
      <c r="C188" s="8">
        <f t="shared" si="83"/>
        <v>659.6306068601583</v>
      </c>
      <c r="D188" s="44" t="s">
        <v>10</v>
      </c>
      <c r="E188" s="44">
        <v>758</v>
      </c>
      <c r="F188" s="44">
        <v>751</v>
      </c>
      <c r="G188" s="20">
        <f t="shared" si="82"/>
        <v>-4617.4142480211085</v>
      </c>
      <c r="H188" s="20">
        <f t="shared" si="84"/>
        <v>-7.000000000000001</v>
      </c>
      <c r="I188" s="20">
        <f t="shared" si="85"/>
        <v>-0.9234828496042218</v>
      </c>
      <c r="J188" s="8">
        <f t="shared" si="86"/>
        <v>-4617.4142480211085</v>
      </c>
    </row>
    <row r="189" spans="1:10" s="46" customFormat="1" ht="21.75" customHeight="1">
      <c r="A189" s="44" t="s">
        <v>915</v>
      </c>
      <c r="B189" s="44" t="s">
        <v>767</v>
      </c>
      <c r="C189" s="8">
        <f t="shared" si="83"/>
        <v>563.6978579481398</v>
      </c>
      <c r="D189" s="44" t="s">
        <v>10</v>
      </c>
      <c r="E189" s="44">
        <v>887</v>
      </c>
      <c r="F189" s="44">
        <v>882</v>
      </c>
      <c r="G189" s="20">
        <f t="shared" si="82"/>
        <v>-2818.489289740699</v>
      </c>
      <c r="H189" s="20">
        <f t="shared" si="84"/>
        <v>-5</v>
      </c>
      <c r="I189" s="20">
        <f t="shared" si="85"/>
        <v>-0.5636978579481398</v>
      </c>
      <c r="J189" s="8">
        <f t="shared" si="86"/>
        <v>-2818.489289740699</v>
      </c>
    </row>
    <row r="190" spans="1:10" s="46" customFormat="1" ht="21.75" customHeight="1">
      <c r="A190" s="44" t="s">
        <v>913</v>
      </c>
      <c r="B190" s="44" t="s">
        <v>914</v>
      </c>
      <c r="C190" s="8">
        <f t="shared" si="83"/>
        <v>626.5664160401003</v>
      </c>
      <c r="D190" s="44" t="s">
        <v>10</v>
      </c>
      <c r="E190" s="44">
        <v>798</v>
      </c>
      <c r="F190" s="44">
        <v>800.45</v>
      </c>
      <c r="G190" s="20">
        <f t="shared" si="82"/>
        <v>1535.0877192982744</v>
      </c>
      <c r="H190" s="20">
        <f t="shared" si="84"/>
        <v>2.4500000000000455</v>
      </c>
      <c r="I190" s="20">
        <f t="shared" si="85"/>
        <v>0.3070175438596548</v>
      </c>
      <c r="J190" s="8">
        <f t="shared" si="86"/>
        <v>1535.0877192982744</v>
      </c>
    </row>
    <row r="191" spans="1:10" s="46" customFormat="1" ht="21.75" customHeight="1">
      <c r="A191" s="44" t="s">
        <v>912</v>
      </c>
      <c r="B191" s="44" t="s">
        <v>1</v>
      </c>
      <c r="C191" s="8">
        <f t="shared" si="83"/>
        <v>884.9557522123894</v>
      </c>
      <c r="D191" s="44" t="s">
        <v>10</v>
      </c>
      <c r="E191" s="44">
        <v>565</v>
      </c>
      <c r="F191" s="44">
        <v>572</v>
      </c>
      <c r="G191" s="20">
        <f t="shared" si="82"/>
        <v>6194.690265486725</v>
      </c>
      <c r="H191" s="20">
        <f t="shared" si="84"/>
        <v>7</v>
      </c>
      <c r="I191" s="20">
        <f t="shared" si="85"/>
        <v>1.238938053097345</v>
      </c>
      <c r="J191" s="8">
        <f t="shared" si="86"/>
        <v>6194.690265486725</v>
      </c>
    </row>
    <row r="192" spans="1:10" s="46" customFormat="1" ht="21.75" customHeight="1">
      <c r="A192" s="44" t="s">
        <v>910</v>
      </c>
      <c r="B192" s="44" t="s">
        <v>640</v>
      </c>
      <c r="C192" s="8">
        <f t="shared" si="83"/>
        <v>541.7118093174431</v>
      </c>
      <c r="D192" s="44" t="s">
        <v>10</v>
      </c>
      <c r="E192" s="44">
        <v>923</v>
      </c>
      <c r="F192" s="44">
        <v>930</v>
      </c>
      <c r="G192" s="20">
        <f t="shared" si="82"/>
        <v>3791.982665222102</v>
      </c>
      <c r="H192" s="20">
        <f t="shared" si="84"/>
        <v>7</v>
      </c>
      <c r="I192" s="20">
        <f t="shared" si="85"/>
        <v>0.7583965330444203</v>
      </c>
      <c r="J192" s="8">
        <f t="shared" si="86"/>
        <v>3791.982665222102</v>
      </c>
    </row>
    <row r="193" spans="1:10" s="46" customFormat="1" ht="21.75" customHeight="1">
      <c r="A193" s="44" t="s">
        <v>911</v>
      </c>
      <c r="B193" s="44" t="s">
        <v>773</v>
      </c>
      <c r="C193" s="8">
        <f t="shared" si="83"/>
        <v>648.5084306095979</v>
      </c>
      <c r="D193" s="44" t="s">
        <v>10</v>
      </c>
      <c r="E193" s="44">
        <v>771</v>
      </c>
      <c r="F193" s="44">
        <v>765</v>
      </c>
      <c r="G193" s="20">
        <f aca="true" t="shared" si="87" ref="G193:G204">(IF($D193="SHORT",$E193-$F193,IF($D193="LONG",$F193-$E193)))*$C193</f>
        <v>-3891.0505836575876</v>
      </c>
      <c r="H193" s="20">
        <f t="shared" si="84"/>
        <v>-6</v>
      </c>
      <c r="I193" s="20">
        <f t="shared" si="85"/>
        <v>-0.7782101167315175</v>
      </c>
      <c r="J193" s="8">
        <f t="shared" si="86"/>
        <v>-3891.0505836575876</v>
      </c>
    </row>
    <row r="194" spans="1:10" s="46" customFormat="1" ht="21.75" customHeight="1">
      <c r="A194" s="44" t="s">
        <v>911</v>
      </c>
      <c r="B194" s="44" t="s">
        <v>114</v>
      </c>
      <c r="C194" s="8">
        <f t="shared" si="83"/>
        <v>1470.5882352941176</v>
      </c>
      <c r="D194" s="44" t="s">
        <v>10</v>
      </c>
      <c r="E194" s="44">
        <v>340</v>
      </c>
      <c r="F194" s="44">
        <v>339</v>
      </c>
      <c r="G194" s="20">
        <f t="shared" si="87"/>
        <v>-1470.5882352941176</v>
      </c>
      <c r="H194" s="20">
        <f t="shared" si="84"/>
        <v>-1</v>
      </c>
      <c r="I194" s="20">
        <f t="shared" si="85"/>
        <v>-0.29411764705882354</v>
      </c>
      <c r="J194" s="8">
        <f t="shared" si="86"/>
        <v>-1470.5882352941176</v>
      </c>
    </row>
    <row r="195" spans="1:10" s="46" customFormat="1" ht="21.75" customHeight="1">
      <c r="A195" s="44" t="s">
        <v>909</v>
      </c>
      <c r="B195" s="44" t="s">
        <v>839</v>
      </c>
      <c r="C195" s="8">
        <f aca="true" t="shared" si="88" ref="C195:C200">500000/E195</f>
        <v>478.4688995215311</v>
      </c>
      <c r="D195" s="44" t="s">
        <v>10</v>
      </c>
      <c r="E195" s="44">
        <v>1045</v>
      </c>
      <c r="F195" s="44">
        <v>1039</v>
      </c>
      <c r="G195" s="20">
        <f t="shared" si="87"/>
        <v>-2870.813397129187</v>
      </c>
      <c r="H195" s="20">
        <f aca="true" t="shared" si="89" ref="H195:H200">G195/C195</f>
        <v>-6</v>
      </c>
      <c r="I195" s="20">
        <f aca="true" t="shared" si="90" ref="I195:I200">H195/E195*100</f>
        <v>-0.5741626794258373</v>
      </c>
      <c r="J195" s="8">
        <f aca="true" t="shared" si="91" ref="J195:J200">H195*C195</f>
        <v>-2870.813397129187</v>
      </c>
    </row>
    <row r="196" spans="1:10" s="46" customFormat="1" ht="21.75" customHeight="1">
      <c r="A196" s="44" t="s">
        <v>909</v>
      </c>
      <c r="B196" s="44" t="s">
        <v>182</v>
      </c>
      <c r="C196" s="8">
        <f t="shared" si="88"/>
        <v>645.9948320413437</v>
      </c>
      <c r="D196" s="44" t="s">
        <v>10</v>
      </c>
      <c r="E196" s="44">
        <v>774</v>
      </c>
      <c r="F196" s="44">
        <v>768</v>
      </c>
      <c r="G196" s="20">
        <f t="shared" si="87"/>
        <v>-3875.968992248062</v>
      </c>
      <c r="H196" s="20">
        <f t="shared" si="89"/>
        <v>-6</v>
      </c>
      <c r="I196" s="20">
        <f t="shared" si="90"/>
        <v>-0.7751937984496124</v>
      </c>
      <c r="J196" s="8">
        <f t="shared" si="91"/>
        <v>-3875.968992248062</v>
      </c>
    </row>
    <row r="197" spans="1:10" s="46" customFormat="1" ht="21.75" customHeight="1">
      <c r="A197" s="44" t="s">
        <v>908</v>
      </c>
      <c r="B197" s="44" t="s">
        <v>763</v>
      </c>
      <c r="C197" s="8">
        <f t="shared" si="88"/>
        <v>470.36688617121354</v>
      </c>
      <c r="D197" s="44" t="s">
        <v>10</v>
      </c>
      <c r="E197" s="44">
        <v>1063</v>
      </c>
      <c r="F197" s="44">
        <v>1067</v>
      </c>
      <c r="G197" s="20">
        <f t="shared" si="87"/>
        <v>1881.4675446848541</v>
      </c>
      <c r="H197" s="20">
        <f t="shared" si="89"/>
        <v>4</v>
      </c>
      <c r="I197" s="20">
        <f t="shared" si="90"/>
        <v>0.37629350893697083</v>
      </c>
      <c r="J197" s="8">
        <f t="shared" si="91"/>
        <v>1881.4675446848541</v>
      </c>
    </row>
    <row r="198" spans="1:10" s="46" customFormat="1" ht="21.75" customHeight="1">
      <c r="A198" s="44" t="s">
        <v>908</v>
      </c>
      <c r="B198" s="44" t="s">
        <v>708</v>
      </c>
      <c r="C198" s="8">
        <f t="shared" si="88"/>
        <v>830.1510874979247</v>
      </c>
      <c r="D198" s="44" t="s">
        <v>10</v>
      </c>
      <c r="E198" s="44">
        <v>602.3</v>
      </c>
      <c r="F198" s="44">
        <v>603.15</v>
      </c>
      <c r="G198" s="20">
        <f t="shared" si="87"/>
        <v>705.6284243732548</v>
      </c>
      <c r="H198" s="20">
        <f t="shared" si="89"/>
        <v>0.8500000000000227</v>
      </c>
      <c r="I198" s="20">
        <f t="shared" si="90"/>
        <v>0.14112568487465096</v>
      </c>
      <c r="J198" s="8">
        <f t="shared" si="91"/>
        <v>705.6284243732548</v>
      </c>
    </row>
    <row r="199" spans="1:10" s="46" customFormat="1" ht="21.75" customHeight="1">
      <c r="A199" s="44" t="s">
        <v>907</v>
      </c>
      <c r="B199" s="44" t="s">
        <v>80</v>
      </c>
      <c r="C199" s="8">
        <f t="shared" si="88"/>
        <v>808.4074373484236</v>
      </c>
      <c r="D199" s="44" t="s">
        <v>10</v>
      </c>
      <c r="E199" s="44">
        <v>618.5</v>
      </c>
      <c r="F199" s="44">
        <v>619</v>
      </c>
      <c r="G199" s="20">
        <f t="shared" si="87"/>
        <v>404.2037186742118</v>
      </c>
      <c r="H199" s="20">
        <f t="shared" si="89"/>
        <v>0.5</v>
      </c>
      <c r="I199" s="20">
        <f t="shared" si="90"/>
        <v>0.08084074373484236</v>
      </c>
      <c r="J199" s="8">
        <f t="shared" si="91"/>
        <v>404.2037186742118</v>
      </c>
    </row>
    <row r="200" spans="1:10" s="46" customFormat="1" ht="21.75" customHeight="1">
      <c r="A200" s="44" t="s">
        <v>907</v>
      </c>
      <c r="B200" s="44" t="s">
        <v>88</v>
      </c>
      <c r="C200" s="8">
        <f t="shared" si="88"/>
        <v>464.2525533890436</v>
      </c>
      <c r="D200" s="44" t="s">
        <v>10</v>
      </c>
      <c r="E200" s="44">
        <v>1077</v>
      </c>
      <c r="F200" s="44">
        <v>1104</v>
      </c>
      <c r="G200" s="20">
        <f t="shared" si="87"/>
        <v>12534.818941504178</v>
      </c>
      <c r="H200" s="20">
        <f t="shared" si="89"/>
        <v>27</v>
      </c>
      <c r="I200" s="20">
        <f t="shared" si="90"/>
        <v>2.5069637883008355</v>
      </c>
      <c r="J200" s="8">
        <f t="shared" si="91"/>
        <v>12534.818941504178</v>
      </c>
    </row>
    <row r="201" spans="1:10" s="46" customFormat="1" ht="21.75" customHeight="1">
      <c r="A201" s="44" t="s">
        <v>901</v>
      </c>
      <c r="B201" s="44" t="s">
        <v>114</v>
      </c>
      <c r="C201" s="8">
        <f aca="true" t="shared" si="92" ref="C201:C206">500000/E201</f>
        <v>1474.056603773585</v>
      </c>
      <c r="D201" s="44" t="s">
        <v>10</v>
      </c>
      <c r="E201" s="44">
        <v>339.2</v>
      </c>
      <c r="F201" s="44">
        <v>336</v>
      </c>
      <c r="G201" s="20">
        <f t="shared" si="87"/>
        <v>-4716.981132075455</v>
      </c>
      <c r="H201" s="20">
        <f aca="true" t="shared" si="93" ref="H201:H206">G201/C201</f>
        <v>-3.1999999999999886</v>
      </c>
      <c r="I201" s="20">
        <f aca="true" t="shared" si="94" ref="I201:I206">H201/E201*100</f>
        <v>-0.943396226415091</v>
      </c>
      <c r="J201" s="8">
        <f aca="true" t="shared" si="95" ref="J201:J206">H201*C201</f>
        <v>-4716.981132075455</v>
      </c>
    </row>
    <row r="202" spans="1:10" s="46" customFormat="1" ht="21.75" customHeight="1">
      <c r="A202" s="44" t="s">
        <v>905</v>
      </c>
      <c r="B202" s="44" t="s">
        <v>114</v>
      </c>
      <c r="C202" s="8">
        <f t="shared" si="92"/>
        <v>1483.679525222552</v>
      </c>
      <c r="D202" s="44" t="s">
        <v>10</v>
      </c>
      <c r="E202" s="44">
        <v>337</v>
      </c>
      <c r="F202" s="44">
        <v>339.5</v>
      </c>
      <c r="G202" s="20">
        <f t="shared" si="87"/>
        <v>3709.19881305638</v>
      </c>
      <c r="H202" s="20">
        <f t="shared" si="93"/>
        <v>2.5</v>
      </c>
      <c r="I202" s="20">
        <f t="shared" si="94"/>
        <v>0.741839762611276</v>
      </c>
      <c r="J202" s="8">
        <f t="shared" si="95"/>
        <v>3709.19881305638</v>
      </c>
    </row>
    <row r="203" spans="1:10" s="46" customFormat="1" ht="21.75" customHeight="1">
      <c r="A203" s="44" t="s">
        <v>902</v>
      </c>
      <c r="B203" s="44" t="s">
        <v>904</v>
      </c>
      <c r="C203" s="8">
        <f t="shared" si="92"/>
        <v>1024.5901639344263</v>
      </c>
      <c r="D203" s="44" t="s">
        <v>10</v>
      </c>
      <c r="E203" s="44">
        <v>488</v>
      </c>
      <c r="F203" s="44">
        <v>483.5</v>
      </c>
      <c r="G203" s="20">
        <f t="shared" si="87"/>
        <v>-4610.6557377049185</v>
      </c>
      <c r="H203" s="20">
        <f t="shared" si="93"/>
        <v>-4.5</v>
      </c>
      <c r="I203" s="20">
        <f t="shared" si="94"/>
        <v>-0.9221311475409836</v>
      </c>
      <c r="J203" s="8">
        <f t="shared" si="95"/>
        <v>-4610.6557377049185</v>
      </c>
    </row>
    <row r="204" spans="1:10" s="46" customFormat="1" ht="21.75" customHeight="1">
      <c r="A204" s="44" t="s">
        <v>903</v>
      </c>
      <c r="B204" s="44" t="s">
        <v>906</v>
      </c>
      <c r="C204" s="8">
        <f t="shared" si="92"/>
        <v>539.9568034557235</v>
      </c>
      <c r="D204" s="44" t="s">
        <v>10</v>
      </c>
      <c r="E204" s="44">
        <v>926</v>
      </c>
      <c r="F204" s="44">
        <v>920</v>
      </c>
      <c r="G204" s="20">
        <f t="shared" si="87"/>
        <v>-3239.740820734341</v>
      </c>
      <c r="H204" s="20">
        <f t="shared" si="93"/>
        <v>-6</v>
      </c>
      <c r="I204" s="20">
        <f t="shared" si="94"/>
        <v>-0.6479481641468683</v>
      </c>
      <c r="J204" s="8">
        <f t="shared" si="95"/>
        <v>-3239.740820734341</v>
      </c>
    </row>
    <row r="205" spans="1:10" s="46" customFormat="1" ht="21.75" customHeight="1">
      <c r="A205" s="44" t="s">
        <v>900</v>
      </c>
      <c r="B205" s="44" t="s">
        <v>114</v>
      </c>
      <c r="C205" s="8">
        <f t="shared" si="92"/>
        <v>1491.6467780429596</v>
      </c>
      <c r="D205" s="44" t="s">
        <v>10</v>
      </c>
      <c r="E205" s="44">
        <v>335.2</v>
      </c>
      <c r="F205" s="44">
        <v>337.2</v>
      </c>
      <c r="G205" s="20">
        <f aca="true" t="shared" si="96" ref="G205:G212">(IF($D205="SHORT",$E205-$F205,IF($D205="LONG",$F205-$E205)))*$C205</f>
        <v>2983.293556085919</v>
      </c>
      <c r="H205" s="20">
        <f t="shared" si="93"/>
        <v>2</v>
      </c>
      <c r="I205" s="20">
        <f t="shared" si="94"/>
        <v>0.5966587112171837</v>
      </c>
      <c r="J205" s="8">
        <f t="shared" si="95"/>
        <v>2983.293556085919</v>
      </c>
    </row>
    <row r="206" spans="1:10" s="46" customFormat="1" ht="21.75" customHeight="1">
      <c r="A206" s="44" t="s">
        <v>900</v>
      </c>
      <c r="B206" s="44" t="s">
        <v>575</v>
      </c>
      <c r="C206" s="8">
        <f t="shared" si="92"/>
        <v>1410.4372355430182</v>
      </c>
      <c r="D206" s="44" t="s">
        <v>10</v>
      </c>
      <c r="E206" s="44">
        <v>354.5</v>
      </c>
      <c r="F206" s="44">
        <v>355</v>
      </c>
      <c r="G206" s="20">
        <f t="shared" si="96"/>
        <v>705.2186177715091</v>
      </c>
      <c r="H206" s="20">
        <f t="shared" si="93"/>
        <v>0.5</v>
      </c>
      <c r="I206" s="20">
        <f t="shared" si="94"/>
        <v>0.14104372355430184</v>
      </c>
      <c r="J206" s="8">
        <f t="shared" si="95"/>
        <v>705.2186177715091</v>
      </c>
    </row>
    <row r="207" spans="1:10" s="46" customFormat="1" ht="21.75" customHeight="1">
      <c r="A207" s="44" t="s">
        <v>899</v>
      </c>
      <c r="B207" s="44" t="s">
        <v>575</v>
      </c>
      <c r="C207" s="8">
        <f aca="true" t="shared" si="97" ref="C207:C212">500000/E207</f>
        <v>1404.4943820224719</v>
      </c>
      <c r="D207" s="44" t="s">
        <v>10</v>
      </c>
      <c r="E207" s="44">
        <v>356</v>
      </c>
      <c r="F207" s="44">
        <v>360</v>
      </c>
      <c r="G207" s="20">
        <f t="shared" si="96"/>
        <v>5617.9775280898875</v>
      </c>
      <c r="H207" s="20">
        <f aca="true" t="shared" si="98" ref="H207:H212">G207/C207</f>
        <v>4</v>
      </c>
      <c r="I207" s="20">
        <f aca="true" t="shared" si="99" ref="I207:I212">H207/E207*100</f>
        <v>1.1235955056179776</v>
      </c>
      <c r="J207" s="8">
        <f aca="true" t="shared" si="100" ref="J207:J212">H207*C207</f>
        <v>5617.9775280898875</v>
      </c>
    </row>
    <row r="208" spans="1:10" s="46" customFormat="1" ht="21.75" customHeight="1">
      <c r="A208" s="44" t="s">
        <v>899</v>
      </c>
      <c r="B208" s="44" t="s">
        <v>182</v>
      </c>
      <c r="C208" s="8">
        <f t="shared" si="97"/>
        <v>682.1282401091405</v>
      </c>
      <c r="D208" s="44" t="s">
        <v>10</v>
      </c>
      <c r="E208" s="44">
        <v>733</v>
      </c>
      <c r="F208" s="44">
        <v>736</v>
      </c>
      <c r="G208" s="20">
        <f t="shared" si="96"/>
        <v>2046.3847203274215</v>
      </c>
      <c r="H208" s="20">
        <f t="shared" si="98"/>
        <v>3</v>
      </c>
      <c r="I208" s="20">
        <f t="shared" si="99"/>
        <v>0.4092769440654843</v>
      </c>
      <c r="J208" s="8">
        <f t="shared" si="100"/>
        <v>2046.3847203274215</v>
      </c>
    </row>
    <row r="209" spans="1:10" s="46" customFormat="1" ht="21.75" customHeight="1">
      <c r="A209" s="44" t="s">
        <v>897</v>
      </c>
      <c r="B209" s="44" t="s">
        <v>898</v>
      </c>
      <c r="C209" s="8">
        <f t="shared" si="97"/>
        <v>377.64350453172204</v>
      </c>
      <c r="D209" s="44" t="s">
        <v>11</v>
      </c>
      <c r="E209" s="44">
        <v>1324</v>
      </c>
      <c r="F209" s="44">
        <v>1321</v>
      </c>
      <c r="G209" s="20">
        <f t="shared" si="96"/>
        <v>1132.930513595166</v>
      </c>
      <c r="H209" s="20">
        <f t="shared" si="98"/>
        <v>3</v>
      </c>
      <c r="I209" s="20">
        <f t="shared" si="99"/>
        <v>0.22658610271903326</v>
      </c>
      <c r="J209" s="8">
        <f t="shared" si="100"/>
        <v>1132.930513595166</v>
      </c>
    </row>
    <row r="210" spans="1:10" s="46" customFormat="1" ht="21.75" customHeight="1">
      <c r="A210" s="44" t="s">
        <v>897</v>
      </c>
      <c r="B210" s="44" t="s">
        <v>182</v>
      </c>
      <c r="C210" s="8">
        <f t="shared" si="97"/>
        <v>689.6551724137931</v>
      </c>
      <c r="D210" s="44" t="s">
        <v>10</v>
      </c>
      <c r="E210" s="44">
        <v>725</v>
      </c>
      <c r="F210" s="44">
        <v>720</v>
      </c>
      <c r="G210" s="20">
        <f t="shared" si="96"/>
        <v>-3448.2758620689656</v>
      </c>
      <c r="H210" s="20">
        <f t="shared" si="98"/>
        <v>-5</v>
      </c>
      <c r="I210" s="20">
        <f t="shared" si="99"/>
        <v>-0.6896551724137931</v>
      </c>
      <c r="J210" s="8">
        <f t="shared" si="100"/>
        <v>-3448.2758620689656</v>
      </c>
    </row>
    <row r="211" spans="1:10" s="46" customFormat="1" ht="21.75" customHeight="1">
      <c r="A211" s="44" t="s">
        <v>896</v>
      </c>
      <c r="B211" s="44" t="s">
        <v>28</v>
      </c>
      <c r="C211" s="8">
        <f t="shared" si="97"/>
        <v>339.9048266485384</v>
      </c>
      <c r="D211" s="44" t="s">
        <v>10</v>
      </c>
      <c r="E211" s="44">
        <v>1471</v>
      </c>
      <c r="F211" s="44">
        <v>1483.5</v>
      </c>
      <c r="G211" s="20">
        <f t="shared" si="96"/>
        <v>4248.8103331067305</v>
      </c>
      <c r="H211" s="20">
        <f t="shared" si="98"/>
        <v>12.500000000000002</v>
      </c>
      <c r="I211" s="20">
        <f t="shared" si="99"/>
        <v>0.8497620666213462</v>
      </c>
      <c r="J211" s="8">
        <f t="shared" si="100"/>
        <v>4248.8103331067305</v>
      </c>
    </row>
    <row r="212" spans="1:10" s="45" customFormat="1" ht="21.75" customHeight="1">
      <c r="A212" s="44" t="s">
        <v>896</v>
      </c>
      <c r="B212" s="44" t="s">
        <v>3</v>
      </c>
      <c r="C212" s="8">
        <f t="shared" si="97"/>
        <v>723.1703789412786</v>
      </c>
      <c r="D212" s="44" t="s">
        <v>10</v>
      </c>
      <c r="E212" s="44">
        <v>691.4</v>
      </c>
      <c r="F212" s="44">
        <v>698</v>
      </c>
      <c r="G212" s="20">
        <f t="shared" si="96"/>
        <v>4772.924501012455</v>
      </c>
      <c r="H212" s="20">
        <f t="shared" si="98"/>
        <v>6.600000000000023</v>
      </c>
      <c r="I212" s="20">
        <f t="shared" si="99"/>
        <v>0.954584900202491</v>
      </c>
      <c r="J212" s="8">
        <f t="shared" si="100"/>
        <v>4772.924501012455</v>
      </c>
    </row>
    <row r="213" spans="1:10" s="1" customFormat="1" ht="20.25" customHeight="1">
      <c r="A213" s="15"/>
      <c r="B213" s="15"/>
      <c r="C213" s="14"/>
      <c r="D213" s="15"/>
      <c r="E213" s="15"/>
      <c r="F213" s="15"/>
      <c r="G213" s="21"/>
      <c r="H213" s="21"/>
      <c r="I213" s="24" t="s">
        <v>73</v>
      </c>
      <c r="J213" s="25">
        <f>SUM(J179:J212)</f>
        <v>47101.35290673652</v>
      </c>
    </row>
    <row r="214" spans="1:10" s="46" customFormat="1" ht="21.75" customHeight="1">
      <c r="A214" s="44" t="s">
        <v>895</v>
      </c>
      <c r="B214" s="44" t="s">
        <v>115</v>
      </c>
      <c r="C214" s="8">
        <f>500000/E214</f>
        <v>883.3922261484099</v>
      </c>
      <c r="D214" s="44" t="s">
        <v>10</v>
      </c>
      <c r="E214" s="44">
        <v>566</v>
      </c>
      <c r="F214" s="44">
        <v>568.3</v>
      </c>
      <c r="G214" s="20">
        <f aca="true" t="shared" si="101" ref="G214:G229">(IF($D214="SHORT",$E214-$F214,IF($D214="LONG",$F214-$E214)))*$C214</f>
        <v>2031.8021201413026</v>
      </c>
      <c r="H214" s="20">
        <f>G214/C214</f>
        <v>2.2999999999999545</v>
      </c>
      <c r="I214" s="20">
        <f>H214/E214*100</f>
        <v>0.40636042402826045</v>
      </c>
      <c r="J214" s="8">
        <f>H214*C214</f>
        <v>2031.8021201413026</v>
      </c>
    </row>
    <row r="215" spans="1:10" s="46" customFormat="1" ht="21.75" customHeight="1">
      <c r="A215" s="44" t="s">
        <v>895</v>
      </c>
      <c r="B215" s="44" t="s">
        <v>3</v>
      </c>
      <c r="C215" s="8">
        <f>500000/E215</f>
        <v>727.802037845706</v>
      </c>
      <c r="D215" s="44" t="s">
        <v>10</v>
      </c>
      <c r="E215" s="44">
        <v>687</v>
      </c>
      <c r="F215" s="44">
        <v>688</v>
      </c>
      <c r="G215" s="20">
        <f t="shared" si="101"/>
        <v>727.802037845706</v>
      </c>
      <c r="H215" s="20">
        <f>G215/C215</f>
        <v>1</v>
      </c>
      <c r="I215" s="20">
        <f>H215/E215*100</f>
        <v>0.1455604075691412</v>
      </c>
      <c r="J215" s="8">
        <f>H215*C215</f>
        <v>727.802037845706</v>
      </c>
    </row>
    <row r="216" spans="1:10" s="46" customFormat="1" ht="21.75" customHeight="1">
      <c r="A216" s="44" t="s">
        <v>894</v>
      </c>
      <c r="B216" s="44" t="s">
        <v>3</v>
      </c>
      <c r="C216" s="8">
        <f>500000/E216</f>
        <v>718.803910293272</v>
      </c>
      <c r="D216" s="44" t="s">
        <v>10</v>
      </c>
      <c r="E216" s="44">
        <v>695.6</v>
      </c>
      <c r="F216" s="44">
        <v>690</v>
      </c>
      <c r="G216" s="20">
        <f t="shared" si="101"/>
        <v>-4025.3018976423396</v>
      </c>
      <c r="H216" s="20">
        <f>G216/C216</f>
        <v>-5.600000000000023</v>
      </c>
      <c r="I216" s="20">
        <f>H216/E216*100</f>
        <v>-0.8050603795284679</v>
      </c>
      <c r="J216" s="8">
        <f>H216*C216</f>
        <v>-4025.3018976423396</v>
      </c>
    </row>
    <row r="217" spans="1:10" s="46" customFormat="1" ht="21.75" customHeight="1">
      <c r="A217" s="44" t="s">
        <v>893</v>
      </c>
      <c r="B217" s="44" t="s">
        <v>837</v>
      </c>
      <c r="C217" s="44"/>
      <c r="D217" s="44"/>
      <c r="E217" s="44"/>
      <c r="F217" s="44"/>
      <c r="G217" s="20"/>
      <c r="H217" s="20"/>
      <c r="I217" s="20"/>
      <c r="J217" s="8"/>
    </row>
    <row r="218" spans="1:10" s="46" customFormat="1" ht="21.75" customHeight="1">
      <c r="A218" s="44" t="s">
        <v>892</v>
      </c>
      <c r="B218" s="44" t="s">
        <v>182</v>
      </c>
      <c r="C218" s="8">
        <f>500000/E218</f>
        <v>699.3006993006993</v>
      </c>
      <c r="D218" s="44" t="s">
        <v>10</v>
      </c>
      <c r="E218" s="44">
        <v>715</v>
      </c>
      <c r="F218" s="44">
        <v>722</v>
      </c>
      <c r="G218" s="20">
        <f t="shared" si="101"/>
        <v>4895.104895104895</v>
      </c>
      <c r="H218" s="20">
        <f>G218/C218</f>
        <v>7</v>
      </c>
      <c r="I218" s="20">
        <f>H218/E218*100</f>
        <v>0.9790209790209791</v>
      </c>
      <c r="J218" s="8">
        <f>H218*C218</f>
        <v>4895.104895104895</v>
      </c>
    </row>
    <row r="219" spans="1:10" s="46" customFormat="1" ht="21.75" customHeight="1">
      <c r="A219" s="44" t="s">
        <v>891</v>
      </c>
      <c r="B219" s="44" t="s">
        <v>97</v>
      </c>
      <c r="C219" s="8">
        <f>500000/E219</f>
        <v>1089.3246187363834</v>
      </c>
      <c r="D219" s="44" t="s">
        <v>10</v>
      </c>
      <c r="E219" s="44">
        <v>459</v>
      </c>
      <c r="F219" s="44">
        <v>455</v>
      </c>
      <c r="G219" s="20">
        <f t="shared" si="101"/>
        <v>-4357.298474945534</v>
      </c>
      <c r="H219" s="20">
        <f>G219/C219</f>
        <v>-4</v>
      </c>
      <c r="I219" s="20">
        <f>H219/E219*100</f>
        <v>-0.8714596949891068</v>
      </c>
      <c r="J219" s="8">
        <f>H219*C219</f>
        <v>-4357.298474945534</v>
      </c>
    </row>
    <row r="220" spans="1:10" s="46" customFormat="1" ht="21.75" customHeight="1">
      <c r="A220" s="44" t="s">
        <v>890</v>
      </c>
      <c r="B220" s="44" t="s">
        <v>182</v>
      </c>
      <c r="C220" s="8">
        <f>500000/E220</f>
        <v>706.2146892655368</v>
      </c>
      <c r="D220" s="44" t="s">
        <v>10</v>
      </c>
      <c r="E220" s="44">
        <v>708</v>
      </c>
      <c r="F220" s="44">
        <v>706.5</v>
      </c>
      <c r="G220" s="20">
        <f t="shared" si="101"/>
        <v>-1059.322033898305</v>
      </c>
      <c r="H220" s="20">
        <f>G220/C220</f>
        <v>-1.5</v>
      </c>
      <c r="I220" s="20">
        <f>H220/E220*100</f>
        <v>-0.211864406779661</v>
      </c>
      <c r="J220" s="8">
        <f>H220*C220</f>
        <v>-1059.322033898305</v>
      </c>
    </row>
    <row r="221" spans="1:10" s="46" customFormat="1" ht="21.75" customHeight="1">
      <c r="A221" s="44" t="s">
        <v>889</v>
      </c>
      <c r="B221" s="44" t="s">
        <v>839</v>
      </c>
      <c r="C221" s="8">
        <f>500000/E221</f>
        <v>532.197977647685</v>
      </c>
      <c r="D221" s="44" t="s">
        <v>10</v>
      </c>
      <c r="E221" s="44">
        <v>939.5</v>
      </c>
      <c r="F221" s="44">
        <v>950</v>
      </c>
      <c r="G221" s="20">
        <f t="shared" si="101"/>
        <v>5588.078765300692</v>
      </c>
      <c r="H221" s="20">
        <f>G221/C221</f>
        <v>10.5</v>
      </c>
      <c r="I221" s="20">
        <f>H221/E221*100</f>
        <v>1.1176157530601383</v>
      </c>
      <c r="J221" s="8">
        <f>H221*C221</f>
        <v>5588.078765300692</v>
      </c>
    </row>
    <row r="222" spans="1:10" s="46" customFormat="1" ht="21.75" customHeight="1">
      <c r="A222" s="44" t="s">
        <v>888</v>
      </c>
      <c r="B222" s="44" t="s">
        <v>114</v>
      </c>
      <c r="C222" s="8">
        <f>500000/E222</f>
        <v>1604.1065126724416</v>
      </c>
      <c r="D222" s="44" t="s">
        <v>10</v>
      </c>
      <c r="E222" s="44">
        <v>311.7</v>
      </c>
      <c r="F222" s="44">
        <v>309.5</v>
      </c>
      <c r="G222" s="20">
        <f t="shared" si="101"/>
        <v>-3529.034327879353</v>
      </c>
      <c r="H222" s="20">
        <f>G222/C222</f>
        <v>-2.1999999999999886</v>
      </c>
      <c r="I222" s="20">
        <f>H222/E222*100</f>
        <v>-0.7058068655758706</v>
      </c>
      <c r="J222" s="8">
        <f>H222*C222</f>
        <v>-3529.034327879353</v>
      </c>
    </row>
    <row r="223" spans="1:10" s="46" customFormat="1" ht="21.75" customHeight="1">
      <c r="A223" s="44" t="s">
        <v>887</v>
      </c>
      <c r="B223" s="44" t="s">
        <v>773</v>
      </c>
      <c r="C223" s="8">
        <f aca="true" t="shared" si="102" ref="C223:C230">500000/E223</f>
        <v>718.3908045977012</v>
      </c>
      <c r="D223" s="44" t="s">
        <v>10</v>
      </c>
      <c r="E223" s="44">
        <v>696</v>
      </c>
      <c r="F223" s="44">
        <v>707</v>
      </c>
      <c r="G223" s="20">
        <f t="shared" si="101"/>
        <v>7902.298850574713</v>
      </c>
      <c r="H223" s="20">
        <f aca="true" t="shared" si="103" ref="H223:H229">G223/C223</f>
        <v>11</v>
      </c>
      <c r="I223" s="20">
        <f aca="true" t="shared" si="104" ref="I223:I229">H223/E223*100</f>
        <v>1.5804597701149428</v>
      </c>
      <c r="J223" s="8">
        <f aca="true" t="shared" si="105" ref="J223:J229">H223*C223</f>
        <v>7902.298850574713</v>
      </c>
    </row>
    <row r="224" spans="1:10" s="46" customFormat="1" ht="21.75" customHeight="1">
      <c r="A224" s="44" t="s">
        <v>886</v>
      </c>
      <c r="B224" s="44" t="s">
        <v>179</v>
      </c>
      <c r="C224" s="8">
        <f t="shared" si="102"/>
        <v>473.93364928909955</v>
      </c>
      <c r="D224" s="44" t="s">
        <v>10</v>
      </c>
      <c r="E224" s="44">
        <v>1055</v>
      </c>
      <c r="F224" s="44">
        <v>1055</v>
      </c>
      <c r="G224" s="20">
        <f t="shared" si="101"/>
        <v>0</v>
      </c>
      <c r="H224" s="20">
        <f t="shared" si="103"/>
        <v>0</v>
      </c>
      <c r="I224" s="20">
        <f t="shared" si="104"/>
        <v>0</v>
      </c>
      <c r="J224" s="8">
        <f t="shared" si="105"/>
        <v>0</v>
      </c>
    </row>
    <row r="225" spans="1:10" s="46" customFormat="1" ht="21.75" customHeight="1">
      <c r="A225" s="44" t="s">
        <v>886</v>
      </c>
      <c r="B225" s="44" t="s">
        <v>773</v>
      </c>
      <c r="C225" s="8">
        <f t="shared" si="102"/>
        <v>691.5629322268327</v>
      </c>
      <c r="D225" s="44" t="s">
        <v>10</v>
      </c>
      <c r="E225" s="44">
        <v>723</v>
      </c>
      <c r="F225" s="44">
        <v>718</v>
      </c>
      <c r="G225" s="20">
        <f t="shared" si="101"/>
        <v>-3457.8146611341635</v>
      </c>
      <c r="H225" s="20">
        <f t="shared" si="103"/>
        <v>-5</v>
      </c>
      <c r="I225" s="20">
        <f t="shared" si="104"/>
        <v>-0.6915629322268326</v>
      </c>
      <c r="J225" s="8">
        <f t="shared" si="105"/>
        <v>-3457.8146611341635</v>
      </c>
    </row>
    <row r="226" spans="1:10" s="46" customFormat="1" ht="21.75" customHeight="1">
      <c r="A226" s="44" t="s">
        <v>885</v>
      </c>
      <c r="B226" s="44" t="s">
        <v>773</v>
      </c>
      <c r="C226" s="8">
        <f t="shared" si="102"/>
        <v>700.2801120448179</v>
      </c>
      <c r="D226" s="44" t="s">
        <v>10</v>
      </c>
      <c r="E226" s="44">
        <v>714</v>
      </c>
      <c r="F226" s="44">
        <v>718</v>
      </c>
      <c r="G226" s="20">
        <f t="shared" si="101"/>
        <v>2801.1204481792715</v>
      </c>
      <c r="H226" s="20">
        <f t="shared" si="103"/>
        <v>4</v>
      </c>
      <c r="I226" s="20">
        <f t="shared" si="104"/>
        <v>0.5602240896358543</v>
      </c>
      <c r="J226" s="8">
        <f t="shared" si="105"/>
        <v>2801.1204481792715</v>
      </c>
    </row>
    <row r="227" spans="1:10" s="46" customFormat="1" ht="21.75" customHeight="1">
      <c r="A227" s="44" t="s">
        <v>885</v>
      </c>
      <c r="B227" s="44" t="s">
        <v>179</v>
      </c>
      <c r="C227" s="8">
        <f t="shared" si="102"/>
        <v>475.2851711026616</v>
      </c>
      <c r="D227" s="44" t="s">
        <v>10</v>
      </c>
      <c r="E227" s="44">
        <v>1052</v>
      </c>
      <c r="F227" s="44">
        <v>1044</v>
      </c>
      <c r="G227" s="20">
        <f t="shared" si="101"/>
        <v>-3802.2813688212927</v>
      </c>
      <c r="H227" s="20">
        <f t="shared" si="103"/>
        <v>-8</v>
      </c>
      <c r="I227" s="20">
        <f t="shared" si="104"/>
        <v>-0.7604562737642585</v>
      </c>
      <c r="J227" s="8">
        <f t="shared" si="105"/>
        <v>-3802.2813688212927</v>
      </c>
    </row>
    <row r="228" spans="1:10" s="46" customFormat="1" ht="21.75" customHeight="1">
      <c r="A228" s="44" t="s">
        <v>884</v>
      </c>
      <c r="B228" s="44" t="s">
        <v>90</v>
      </c>
      <c r="C228" s="8">
        <f t="shared" si="102"/>
        <v>965.2509652509652</v>
      </c>
      <c r="D228" s="44" t="s">
        <v>10</v>
      </c>
      <c r="E228" s="44">
        <v>518</v>
      </c>
      <c r="F228" s="44">
        <v>514</v>
      </c>
      <c r="G228" s="20">
        <f t="shared" si="101"/>
        <v>-3861.003861003861</v>
      </c>
      <c r="H228" s="20">
        <f t="shared" si="103"/>
        <v>-4</v>
      </c>
      <c r="I228" s="20">
        <f t="shared" si="104"/>
        <v>-0.7722007722007722</v>
      </c>
      <c r="J228" s="8">
        <f t="shared" si="105"/>
        <v>-3861.003861003861</v>
      </c>
    </row>
    <row r="229" spans="1:10" s="46" customFormat="1" ht="21.75" customHeight="1">
      <c r="A229" s="44" t="s">
        <v>884</v>
      </c>
      <c r="B229" s="44" t="s">
        <v>123</v>
      </c>
      <c r="C229" s="8">
        <f t="shared" si="102"/>
        <v>1086.9565217391305</v>
      </c>
      <c r="D229" s="44" t="s">
        <v>11</v>
      </c>
      <c r="E229" s="44">
        <v>460</v>
      </c>
      <c r="F229" s="44">
        <v>457.4</v>
      </c>
      <c r="G229" s="20">
        <f t="shared" si="101"/>
        <v>2826.086956521764</v>
      </c>
      <c r="H229" s="20">
        <f t="shared" si="103"/>
        <v>2.6000000000000227</v>
      </c>
      <c r="I229" s="20">
        <f t="shared" si="104"/>
        <v>0.5652173913043528</v>
      </c>
      <c r="J229" s="8">
        <f t="shared" si="105"/>
        <v>2826.086956521764</v>
      </c>
    </row>
    <row r="230" spans="1:10" s="46" customFormat="1" ht="21.75" customHeight="1">
      <c r="A230" s="44" t="s">
        <v>883</v>
      </c>
      <c r="B230" s="44" t="s">
        <v>182</v>
      </c>
      <c r="C230" s="8">
        <f t="shared" si="102"/>
        <v>707.2135785007072</v>
      </c>
      <c r="D230" s="44" t="s">
        <v>10</v>
      </c>
      <c r="E230" s="44">
        <v>707</v>
      </c>
      <c r="F230" s="44">
        <v>702</v>
      </c>
      <c r="G230" s="20">
        <f>(IF($D230="SHORT",$E230-$F230,IF($D230="LONG",$F230-$E230)))*$C230</f>
        <v>-3536.067892503536</v>
      </c>
      <c r="H230" s="20">
        <f aca="true" t="shared" si="106" ref="H230:H237">G230/C230</f>
        <v>-5</v>
      </c>
      <c r="I230" s="20">
        <f aca="true" t="shared" si="107" ref="I230:I237">H230/E230*100</f>
        <v>-0.7072135785007072</v>
      </c>
      <c r="J230" s="8">
        <f aca="true" t="shared" si="108" ref="J230:J237">H230*C230</f>
        <v>-3536.067892503536</v>
      </c>
    </row>
    <row r="231" spans="1:10" s="46" customFormat="1" ht="21.75" customHeight="1">
      <c r="A231" s="44" t="s">
        <v>883</v>
      </c>
      <c r="B231" s="44" t="s">
        <v>851</v>
      </c>
      <c r="C231" s="8">
        <f aca="true" t="shared" si="109" ref="C231:C243">500000/E231</f>
        <v>696.3788300835655</v>
      </c>
      <c r="D231" s="44" t="s">
        <v>10</v>
      </c>
      <c r="E231" s="44">
        <v>718</v>
      </c>
      <c r="F231" s="44">
        <v>714</v>
      </c>
      <c r="G231" s="20">
        <f>(IF($D231="SHORT",$E231-$F231,IF($D231="LONG",$F231-$E231)))*$C231</f>
        <v>-2785.515320334262</v>
      </c>
      <c r="H231" s="20">
        <f t="shared" si="106"/>
        <v>-4</v>
      </c>
      <c r="I231" s="20">
        <f t="shared" si="107"/>
        <v>-0.5571030640668524</v>
      </c>
      <c r="J231" s="8">
        <f t="shared" si="108"/>
        <v>-2785.515320334262</v>
      </c>
    </row>
    <row r="232" spans="1:10" s="46" customFormat="1" ht="21.75" customHeight="1">
      <c r="A232" s="44" t="s">
        <v>883</v>
      </c>
      <c r="B232" s="44" t="s">
        <v>3</v>
      </c>
      <c r="C232" s="8">
        <f t="shared" si="109"/>
        <v>720.4610951008646</v>
      </c>
      <c r="D232" s="44" t="s">
        <v>10</v>
      </c>
      <c r="E232" s="44">
        <v>694</v>
      </c>
      <c r="F232" s="44">
        <v>686</v>
      </c>
      <c r="G232" s="20">
        <f>(IF($D232="SHORT",$E232-$F232,IF($D232="LONG",$F232-$E232)))*$C232</f>
        <v>-5763.688760806916</v>
      </c>
      <c r="H232" s="20">
        <f t="shared" si="106"/>
        <v>-8</v>
      </c>
      <c r="I232" s="20">
        <f t="shared" si="107"/>
        <v>-1.1527377521613833</v>
      </c>
      <c r="J232" s="8">
        <f t="shared" si="108"/>
        <v>-5763.688760806916</v>
      </c>
    </row>
    <row r="233" spans="1:10" s="46" customFormat="1" ht="21.75" customHeight="1">
      <c r="A233" s="44" t="s">
        <v>881</v>
      </c>
      <c r="B233" s="44" t="s">
        <v>114</v>
      </c>
      <c r="C233" s="8">
        <f t="shared" si="109"/>
        <v>1730.1038062283737</v>
      </c>
      <c r="D233" s="44" t="s">
        <v>10</v>
      </c>
      <c r="E233" s="44">
        <v>289</v>
      </c>
      <c r="F233" s="44">
        <v>292.2</v>
      </c>
      <c r="G233" s="20">
        <f aca="true" t="shared" si="110" ref="G233:G243">(IF($D233="SHORT",$E233-$F233,IF($D233="LONG",$F233-$E233)))*$C233</f>
        <v>5536.332179930776</v>
      </c>
      <c r="H233" s="20">
        <f t="shared" si="106"/>
        <v>3.1999999999999886</v>
      </c>
      <c r="I233" s="20">
        <f t="shared" si="107"/>
        <v>1.1072664359861553</v>
      </c>
      <c r="J233" s="8">
        <f t="shared" si="108"/>
        <v>5536.332179930776</v>
      </c>
    </row>
    <row r="234" spans="1:10" s="46" customFormat="1" ht="21.75" customHeight="1">
      <c r="A234" s="44" t="s">
        <v>881</v>
      </c>
      <c r="B234" s="44" t="s">
        <v>182</v>
      </c>
      <c r="C234" s="8">
        <f t="shared" si="109"/>
        <v>714.2857142857143</v>
      </c>
      <c r="D234" s="44" t="s">
        <v>10</v>
      </c>
      <c r="E234" s="44">
        <v>700</v>
      </c>
      <c r="F234" s="44">
        <v>701.4</v>
      </c>
      <c r="G234" s="20">
        <f t="shared" si="110"/>
        <v>999.9999999999839</v>
      </c>
      <c r="H234" s="20">
        <f t="shared" si="106"/>
        <v>1.3999999999999773</v>
      </c>
      <c r="I234" s="20">
        <f t="shared" si="107"/>
        <v>0.19999999999999676</v>
      </c>
      <c r="J234" s="8">
        <f t="shared" si="108"/>
        <v>999.9999999999839</v>
      </c>
    </row>
    <row r="235" spans="1:10" s="46" customFormat="1" ht="21.75" customHeight="1">
      <c r="A235" s="44" t="s">
        <v>880</v>
      </c>
      <c r="B235" s="44" t="s">
        <v>18</v>
      </c>
      <c r="C235" s="8">
        <f t="shared" si="109"/>
        <v>1602.5641025641025</v>
      </c>
      <c r="D235" s="44" t="s">
        <v>10</v>
      </c>
      <c r="E235" s="44">
        <v>312</v>
      </c>
      <c r="F235" s="44">
        <v>315</v>
      </c>
      <c r="G235" s="20">
        <f t="shared" si="110"/>
        <v>4807.692307692308</v>
      </c>
      <c r="H235" s="20">
        <f t="shared" si="106"/>
        <v>3</v>
      </c>
      <c r="I235" s="20">
        <f t="shared" si="107"/>
        <v>0.9615384615384616</v>
      </c>
      <c r="J235" s="8">
        <f t="shared" si="108"/>
        <v>4807.692307692308</v>
      </c>
    </row>
    <row r="236" spans="1:10" s="46" customFormat="1" ht="21.75" customHeight="1">
      <c r="A236" s="44" t="s">
        <v>879</v>
      </c>
      <c r="B236" s="44" t="s">
        <v>90</v>
      </c>
      <c r="C236" s="8">
        <f t="shared" si="109"/>
        <v>988.1422924901186</v>
      </c>
      <c r="D236" s="44" t="s">
        <v>10</v>
      </c>
      <c r="E236" s="44">
        <v>506</v>
      </c>
      <c r="F236" s="44">
        <v>511</v>
      </c>
      <c r="G236" s="20">
        <f t="shared" si="110"/>
        <v>4940.711462450593</v>
      </c>
      <c r="H236" s="20">
        <f t="shared" si="106"/>
        <v>5</v>
      </c>
      <c r="I236" s="20">
        <f t="shared" si="107"/>
        <v>0.9881422924901186</v>
      </c>
      <c r="J236" s="8">
        <f t="shared" si="108"/>
        <v>4940.711462450593</v>
      </c>
    </row>
    <row r="237" spans="1:10" s="46" customFormat="1" ht="21.75" customHeight="1">
      <c r="A237" s="44" t="s">
        <v>879</v>
      </c>
      <c r="B237" s="44" t="s">
        <v>3</v>
      </c>
      <c r="C237" s="8">
        <f t="shared" si="109"/>
        <v>756.4296520423601</v>
      </c>
      <c r="D237" s="44" t="s">
        <v>10</v>
      </c>
      <c r="E237" s="44">
        <v>661</v>
      </c>
      <c r="F237" s="44">
        <v>666</v>
      </c>
      <c r="G237" s="20">
        <f t="shared" si="110"/>
        <v>3782.1482602118003</v>
      </c>
      <c r="H237" s="20">
        <f t="shared" si="106"/>
        <v>5</v>
      </c>
      <c r="I237" s="20">
        <f t="shared" si="107"/>
        <v>0.7564296520423601</v>
      </c>
      <c r="J237" s="8">
        <f t="shared" si="108"/>
        <v>3782.1482602118003</v>
      </c>
    </row>
    <row r="238" spans="1:10" s="46" customFormat="1" ht="21.75" customHeight="1">
      <c r="A238" s="44" t="s">
        <v>878</v>
      </c>
      <c r="B238" s="44" t="s">
        <v>169</v>
      </c>
      <c r="C238" s="8">
        <f t="shared" si="109"/>
        <v>542.2993492407809</v>
      </c>
      <c r="D238" s="44" t="s">
        <v>10</v>
      </c>
      <c r="E238" s="44">
        <v>922</v>
      </c>
      <c r="F238" s="44">
        <v>926</v>
      </c>
      <c r="G238" s="20">
        <f t="shared" si="110"/>
        <v>2169.1973969631235</v>
      </c>
      <c r="H238" s="20">
        <f aca="true" t="shared" si="111" ref="H238:H243">G238/C238</f>
        <v>4</v>
      </c>
      <c r="I238" s="20">
        <f aca="true" t="shared" si="112" ref="I238:I243">H238/E238*100</f>
        <v>0.43383947939262474</v>
      </c>
      <c r="J238" s="8">
        <f aca="true" t="shared" si="113" ref="J238:J243">H238*C238</f>
        <v>2169.1973969631235</v>
      </c>
    </row>
    <row r="239" spans="1:10" s="46" customFormat="1" ht="21.75" customHeight="1">
      <c r="A239" s="44" t="s">
        <v>878</v>
      </c>
      <c r="B239" s="44" t="s">
        <v>773</v>
      </c>
      <c r="C239" s="8">
        <f t="shared" si="109"/>
        <v>700.2801120448179</v>
      </c>
      <c r="D239" s="44" t="s">
        <v>10</v>
      </c>
      <c r="E239" s="44">
        <v>714</v>
      </c>
      <c r="F239" s="44">
        <v>708</v>
      </c>
      <c r="G239" s="20">
        <f t="shared" si="110"/>
        <v>-4201.680672268907</v>
      </c>
      <c r="H239" s="20">
        <f t="shared" si="111"/>
        <v>-6</v>
      </c>
      <c r="I239" s="20">
        <f t="shared" si="112"/>
        <v>-0.8403361344537815</v>
      </c>
      <c r="J239" s="8">
        <f t="shared" si="113"/>
        <v>-4201.680672268907</v>
      </c>
    </row>
    <row r="240" spans="1:10" s="46" customFormat="1" ht="21.75" customHeight="1">
      <c r="A240" s="44" t="s">
        <v>877</v>
      </c>
      <c r="B240" s="44" t="s">
        <v>773</v>
      </c>
      <c r="C240" s="8">
        <f t="shared" si="109"/>
        <v>700.2801120448179</v>
      </c>
      <c r="D240" s="44" t="s">
        <v>10</v>
      </c>
      <c r="E240" s="44">
        <v>714</v>
      </c>
      <c r="F240" s="44">
        <v>715</v>
      </c>
      <c r="G240" s="20">
        <f t="shared" si="110"/>
        <v>700.2801120448179</v>
      </c>
      <c r="H240" s="20">
        <f t="shared" si="111"/>
        <v>1</v>
      </c>
      <c r="I240" s="20">
        <f t="shared" si="112"/>
        <v>0.1400560224089636</v>
      </c>
      <c r="J240" s="8">
        <f t="shared" si="113"/>
        <v>700.2801120448179</v>
      </c>
    </row>
    <row r="241" spans="1:10" s="46" customFormat="1" ht="21.75" customHeight="1">
      <c r="A241" s="44" t="s">
        <v>877</v>
      </c>
      <c r="B241" s="44" t="s">
        <v>174</v>
      </c>
      <c r="C241" s="8">
        <f t="shared" si="109"/>
        <v>816.9934640522875</v>
      </c>
      <c r="D241" s="44" t="s">
        <v>10</v>
      </c>
      <c r="E241" s="44">
        <v>612</v>
      </c>
      <c r="F241" s="44">
        <v>621</v>
      </c>
      <c r="G241" s="20">
        <f t="shared" si="110"/>
        <v>7352.941176470588</v>
      </c>
      <c r="H241" s="20">
        <f t="shared" si="111"/>
        <v>9</v>
      </c>
      <c r="I241" s="20">
        <f t="shared" si="112"/>
        <v>1.4705882352941175</v>
      </c>
      <c r="J241" s="8">
        <f t="shared" si="113"/>
        <v>7352.941176470588</v>
      </c>
    </row>
    <row r="242" spans="1:10" s="46" customFormat="1" ht="21.75" customHeight="1">
      <c r="A242" s="44" t="s">
        <v>876</v>
      </c>
      <c r="B242" s="44" t="s">
        <v>79</v>
      </c>
      <c r="C242" s="8">
        <f t="shared" si="109"/>
        <v>1018.3299389002036</v>
      </c>
      <c r="D242" s="44" t="s">
        <v>10</v>
      </c>
      <c r="E242" s="44">
        <v>491</v>
      </c>
      <c r="F242" s="44">
        <v>494</v>
      </c>
      <c r="G242" s="20">
        <f t="shared" si="110"/>
        <v>3054.989816700611</v>
      </c>
      <c r="H242" s="20">
        <f t="shared" si="111"/>
        <v>3</v>
      </c>
      <c r="I242" s="20">
        <f t="shared" si="112"/>
        <v>0.6109979633401221</v>
      </c>
      <c r="J242" s="8">
        <f t="shared" si="113"/>
        <v>3054.989816700611</v>
      </c>
    </row>
    <row r="243" spans="1:10" s="45" customFormat="1" ht="21.75" customHeight="1">
      <c r="A243" s="44" t="s">
        <v>875</v>
      </c>
      <c r="B243" s="44" t="s">
        <v>3</v>
      </c>
      <c r="C243" s="8">
        <f t="shared" si="109"/>
        <v>724.6376811594203</v>
      </c>
      <c r="D243" s="44" t="s">
        <v>11</v>
      </c>
      <c r="E243" s="44">
        <v>690</v>
      </c>
      <c r="F243" s="44">
        <v>679</v>
      </c>
      <c r="G243" s="20">
        <f t="shared" si="110"/>
        <v>7971.014492753623</v>
      </c>
      <c r="H243" s="20">
        <f t="shared" si="111"/>
        <v>11</v>
      </c>
      <c r="I243" s="20">
        <f t="shared" si="112"/>
        <v>1.5942028985507246</v>
      </c>
      <c r="J243" s="8">
        <f t="shared" si="113"/>
        <v>7971.014492753623</v>
      </c>
    </row>
    <row r="244" spans="1:10" s="1" customFormat="1" ht="20.25" customHeight="1">
      <c r="A244" s="15"/>
      <c r="B244" s="15"/>
      <c r="C244" s="14"/>
      <c r="D244" s="15"/>
      <c r="E244" s="15"/>
      <c r="F244" s="15"/>
      <c r="G244" s="21"/>
      <c r="H244" s="21"/>
      <c r="I244" s="24" t="s">
        <v>73</v>
      </c>
      <c r="J244" s="25">
        <f>SUM(J214:J243)</f>
        <v>27708.592007648098</v>
      </c>
    </row>
    <row r="245" spans="1:10" s="46" customFormat="1" ht="21.75" customHeight="1">
      <c r="A245" s="44" t="s">
        <v>874</v>
      </c>
      <c r="B245" s="44" t="s">
        <v>839</v>
      </c>
      <c r="C245" s="8">
        <f>500000/E245</f>
        <v>527.4261603375527</v>
      </c>
      <c r="D245" s="44" t="s">
        <v>10</v>
      </c>
      <c r="E245" s="44">
        <v>948</v>
      </c>
      <c r="F245" s="44">
        <v>957</v>
      </c>
      <c r="G245" s="20">
        <f>(IF($D245="SHORT",$E245-$F245,IF($D245="LONG",$F245-$E245)))*$C245</f>
        <v>4746.835443037974</v>
      </c>
      <c r="H245" s="20">
        <f>G245/C245</f>
        <v>9</v>
      </c>
      <c r="I245" s="20">
        <f>H245/E245*100</f>
        <v>0.949367088607595</v>
      </c>
      <c r="J245" s="8">
        <f>H245*C245</f>
        <v>4746.835443037974</v>
      </c>
    </row>
    <row r="246" spans="1:10" s="46" customFormat="1" ht="21.75" customHeight="1">
      <c r="A246" s="44" t="s">
        <v>871</v>
      </c>
      <c r="B246" s="44" t="s">
        <v>97</v>
      </c>
      <c r="C246" s="8">
        <f>500000/E246</f>
        <v>1111.111111111111</v>
      </c>
      <c r="D246" s="44" t="s">
        <v>10</v>
      </c>
      <c r="E246" s="44">
        <v>450</v>
      </c>
      <c r="F246" s="44">
        <v>445</v>
      </c>
      <c r="G246" s="20">
        <f>(IF($D246="SHORT",$E246-$F246,IF($D246="LONG",$F246-$E246)))*$C246</f>
        <v>-5555.555555555556</v>
      </c>
      <c r="H246" s="20">
        <f>G246/C246</f>
        <v>-5</v>
      </c>
      <c r="I246" s="20">
        <f>H246/E246*100</f>
        <v>-1.1111111111111112</v>
      </c>
      <c r="J246" s="8">
        <f>H246*C246</f>
        <v>-5555.555555555556</v>
      </c>
    </row>
    <row r="247" spans="1:10" s="46" customFormat="1" ht="21.75" customHeight="1">
      <c r="A247" s="44" t="s">
        <v>872</v>
      </c>
      <c r="B247" s="44" t="s">
        <v>182</v>
      </c>
      <c r="C247" s="8">
        <f>500000/E247</f>
        <v>710.2272727272727</v>
      </c>
      <c r="D247" s="44" t="s">
        <v>10</v>
      </c>
      <c r="E247" s="44">
        <v>704</v>
      </c>
      <c r="F247" s="44">
        <v>709</v>
      </c>
      <c r="G247" s="20">
        <f>(IF($D247="SHORT",$E247-$F247,IF($D247="LONG",$F247-$E247)))*$C247</f>
        <v>3551.136363636364</v>
      </c>
      <c r="H247" s="20">
        <f>G247/C247</f>
        <v>5</v>
      </c>
      <c r="I247" s="20">
        <f>H247/E247*100</f>
        <v>0.7102272727272727</v>
      </c>
      <c r="J247" s="8">
        <f>H247*C247</f>
        <v>3551.136363636364</v>
      </c>
    </row>
    <row r="248" spans="1:10" s="46" customFormat="1" ht="21.75" customHeight="1">
      <c r="A248" s="44" t="s">
        <v>873</v>
      </c>
      <c r="B248" s="44" t="s">
        <v>27</v>
      </c>
      <c r="C248" s="8">
        <f>500000/E248</f>
        <v>582.7505827505828</v>
      </c>
      <c r="D248" s="44" t="s">
        <v>10</v>
      </c>
      <c r="E248" s="44">
        <v>858</v>
      </c>
      <c r="F248" s="44">
        <v>862</v>
      </c>
      <c r="G248" s="20">
        <f>(IF($D248="SHORT",$E248-$F248,IF($D248="LONG",$F248-$E248)))*$C248</f>
        <v>2331.002331002331</v>
      </c>
      <c r="H248" s="20">
        <f>G248/C248</f>
        <v>4</v>
      </c>
      <c r="I248" s="20">
        <f>H248/E248*100</f>
        <v>0.4662004662004662</v>
      </c>
      <c r="J248" s="8">
        <f>H248*C248</f>
        <v>2331.002331002331</v>
      </c>
    </row>
    <row r="249" spans="1:10" s="46" customFormat="1" ht="21.75" customHeight="1">
      <c r="A249" s="44" t="s">
        <v>870</v>
      </c>
      <c r="B249" s="44" t="s">
        <v>59</v>
      </c>
      <c r="C249" s="8">
        <f>500000/E249</f>
        <v>2793.2960893854747</v>
      </c>
      <c r="D249" s="44" t="s">
        <v>10</v>
      </c>
      <c r="E249" s="44">
        <v>179</v>
      </c>
      <c r="F249" s="44">
        <v>176.5</v>
      </c>
      <c r="G249" s="20">
        <f>(IF($D249="SHORT",$E249-$F249,IF($D249="LONG",$F249-$E249)))*$C249</f>
        <v>-6983.240223463687</v>
      </c>
      <c r="H249" s="20">
        <f>G249/C249</f>
        <v>-2.5</v>
      </c>
      <c r="I249" s="20">
        <f>H249/E249*100</f>
        <v>-1.3966480446927374</v>
      </c>
      <c r="J249" s="8">
        <f>H249*C249</f>
        <v>-6983.240223463687</v>
      </c>
    </row>
    <row r="250" spans="1:10" s="46" customFormat="1" ht="21.75" customHeight="1">
      <c r="A250" s="44" t="s">
        <v>869</v>
      </c>
      <c r="B250" s="44" t="s">
        <v>837</v>
      </c>
      <c r="C250" s="44"/>
      <c r="D250" s="44"/>
      <c r="E250" s="44"/>
      <c r="F250" s="44"/>
      <c r="G250" s="20"/>
      <c r="H250" s="20"/>
      <c r="I250" s="20"/>
      <c r="J250" s="8"/>
    </row>
    <row r="251" spans="1:10" s="46" customFormat="1" ht="21.75" customHeight="1">
      <c r="A251" s="44" t="s">
        <v>868</v>
      </c>
      <c r="B251" s="44" t="s">
        <v>47</v>
      </c>
      <c r="C251" s="8">
        <f>500000/E251</f>
        <v>635.3240152477764</v>
      </c>
      <c r="D251" s="44" t="s">
        <v>11</v>
      </c>
      <c r="E251" s="44">
        <v>787</v>
      </c>
      <c r="F251" s="44">
        <v>773</v>
      </c>
      <c r="G251" s="20">
        <f>(IF($D251="SHORT",$E251-$F251,IF($D251="LONG",$F251-$E251)))*$C251</f>
        <v>8894.53621346887</v>
      </c>
      <c r="H251" s="20">
        <f>G251/C251</f>
        <v>14</v>
      </c>
      <c r="I251" s="20">
        <f>H251/E251*100</f>
        <v>1.7789072426937738</v>
      </c>
      <c r="J251" s="8">
        <f>H251*C251</f>
        <v>8894.53621346887</v>
      </c>
    </row>
    <row r="252" spans="1:10" s="46" customFormat="1" ht="21.75" customHeight="1">
      <c r="A252" s="44" t="s">
        <v>867</v>
      </c>
      <c r="B252" s="44" t="s">
        <v>839</v>
      </c>
      <c r="C252" s="8">
        <f>500000/E252</f>
        <v>535.3319057815846</v>
      </c>
      <c r="D252" s="44" t="s">
        <v>10</v>
      </c>
      <c r="E252" s="44">
        <v>934</v>
      </c>
      <c r="F252" s="44">
        <v>941</v>
      </c>
      <c r="G252" s="20">
        <f>(IF($D252="SHORT",$E252-$F252,IF($D252="LONG",$F252-$E252)))*$C252</f>
        <v>3747.3233404710923</v>
      </c>
      <c r="H252" s="20">
        <f>G252/C252</f>
        <v>7</v>
      </c>
      <c r="I252" s="20">
        <f>H252/E252*100</f>
        <v>0.7494646680942184</v>
      </c>
      <c r="J252" s="8">
        <f>H252*C252</f>
        <v>3747.3233404710923</v>
      </c>
    </row>
    <row r="253" spans="1:10" s="46" customFormat="1" ht="21.75" customHeight="1">
      <c r="A253" s="44" t="s">
        <v>867</v>
      </c>
      <c r="B253" s="44" t="s">
        <v>182</v>
      </c>
      <c r="C253" s="8">
        <f>500000/E253</f>
        <v>705.2186177715091</v>
      </c>
      <c r="D253" s="44" t="s">
        <v>10</v>
      </c>
      <c r="E253" s="44">
        <v>709</v>
      </c>
      <c r="F253" s="44">
        <v>716</v>
      </c>
      <c r="G253" s="20">
        <f>(IF($D253="SHORT",$E253-$F253,IF($D253="LONG",$F253-$E253)))*$C253</f>
        <v>4936.530324400564</v>
      </c>
      <c r="H253" s="20">
        <f>G253/C253</f>
        <v>7</v>
      </c>
      <c r="I253" s="20">
        <f>H253/E253*100</f>
        <v>0.9873060648801129</v>
      </c>
      <c r="J253" s="8">
        <f>H253*C253</f>
        <v>4936.530324400564</v>
      </c>
    </row>
    <row r="254" spans="1:10" s="46" customFormat="1" ht="21.75" customHeight="1">
      <c r="A254" s="44" t="s">
        <v>866</v>
      </c>
      <c r="B254" s="44" t="s">
        <v>3</v>
      </c>
      <c r="C254" s="8">
        <f>500000/E254</f>
        <v>706.2146892655368</v>
      </c>
      <c r="D254" s="44" t="s">
        <v>10</v>
      </c>
      <c r="E254" s="44">
        <v>708</v>
      </c>
      <c r="F254" s="44">
        <v>707</v>
      </c>
      <c r="G254" s="20">
        <f>(IF($D254="SHORT",$E254-$F254,IF($D254="LONG",$F254-$E254)))*$C254</f>
        <v>-706.2146892655368</v>
      </c>
      <c r="H254" s="20">
        <f>G254/C254</f>
        <v>-1</v>
      </c>
      <c r="I254" s="20">
        <f>H254/E254*100</f>
        <v>-0.14124293785310735</v>
      </c>
      <c r="J254" s="8">
        <f>H254*C254</f>
        <v>-706.2146892655368</v>
      </c>
    </row>
    <row r="255" spans="1:10" s="46" customFormat="1" ht="21.75" customHeight="1">
      <c r="A255" s="44" t="s">
        <v>865</v>
      </c>
      <c r="B255" s="44" t="s">
        <v>29</v>
      </c>
      <c r="C255" s="8">
        <f aca="true" t="shared" si="114" ref="C255:C260">500000/E255</f>
        <v>491.1591355599214</v>
      </c>
      <c r="D255" s="44" t="s">
        <v>10</v>
      </c>
      <c r="E255" s="44">
        <v>1018</v>
      </c>
      <c r="F255" s="44">
        <v>1026</v>
      </c>
      <c r="G255" s="20">
        <f aca="true" t="shared" si="115" ref="G255:G263">(IF($D255="SHORT",$E255-$F255,IF($D255="LONG",$F255-$E255)))*$C255</f>
        <v>3929.2730844793714</v>
      </c>
      <c r="H255" s="20">
        <f aca="true" t="shared" si="116" ref="H255:H260">G255/C255</f>
        <v>8</v>
      </c>
      <c r="I255" s="20">
        <f aca="true" t="shared" si="117" ref="I255:I260">H255/E255*100</f>
        <v>0.7858546168958742</v>
      </c>
      <c r="J255" s="8">
        <f aca="true" t="shared" si="118" ref="J255:J260">H255*C255</f>
        <v>3929.2730844793714</v>
      </c>
    </row>
    <row r="256" spans="1:10" s="46" customFormat="1" ht="21.75" customHeight="1">
      <c r="A256" s="44" t="s">
        <v>864</v>
      </c>
      <c r="B256" s="44" t="s">
        <v>3</v>
      </c>
      <c r="C256" s="8">
        <f t="shared" si="114"/>
        <v>711.7437722419929</v>
      </c>
      <c r="D256" s="44" t="s">
        <v>11</v>
      </c>
      <c r="E256" s="44">
        <v>702.5</v>
      </c>
      <c r="F256" s="44">
        <v>707</v>
      </c>
      <c r="G256" s="20">
        <f t="shared" si="115"/>
        <v>-3202.846975088968</v>
      </c>
      <c r="H256" s="20">
        <f t="shared" si="116"/>
        <v>-4.5</v>
      </c>
      <c r="I256" s="20">
        <f t="shared" si="117"/>
        <v>-0.6405693950177936</v>
      </c>
      <c r="J256" s="8">
        <f t="shared" si="118"/>
        <v>-3202.846975088968</v>
      </c>
    </row>
    <row r="257" spans="1:10" s="46" customFormat="1" ht="21.75" customHeight="1">
      <c r="A257" s="44" t="s">
        <v>864</v>
      </c>
      <c r="B257" s="44" t="s">
        <v>773</v>
      </c>
      <c r="C257" s="8">
        <f t="shared" si="114"/>
        <v>704.2253521126761</v>
      </c>
      <c r="D257" s="44" t="s">
        <v>10</v>
      </c>
      <c r="E257" s="44">
        <v>710</v>
      </c>
      <c r="F257" s="44">
        <v>706</v>
      </c>
      <c r="G257" s="20">
        <f t="shared" si="115"/>
        <v>-2816.9014084507044</v>
      </c>
      <c r="H257" s="20">
        <f t="shared" si="116"/>
        <v>-4</v>
      </c>
      <c r="I257" s="20">
        <f t="shared" si="117"/>
        <v>-0.5633802816901409</v>
      </c>
      <c r="J257" s="8">
        <f t="shared" si="118"/>
        <v>-2816.9014084507044</v>
      </c>
    </row>
    <row r="258" spans="1:10" s="46" customFormat="1" ht="21.75" customHeight="1">
      <c r="A258" s="44" t="s">
        <v>863</v>
      </c>
      <c r="B258" s="44" t="s">
        <v>59</v>
      </c>
      <c r="C258" s="8">
        <f t="shared" si="114"/>
        <v>2895.193977996526</v>
      </c>
      <c r="D258" s="44" t="s">
        <v>10</v>
      </c>
      <c r="E258" s="44">
        <v>172.7</v>
      </c>
      <c r="F258" s="44">
        <v>178.4</v>
      </c>
      <c r="G258" s="20">
        <f t="shared" si="115"/>
        <v>16502.60567458025</v>
      </c>
      <c r="H258" s="20">
        <f t="shared" si="116"/>
        <v>5.700000000000018</v>
      </c>
      <c r="I258" s="20">
        <f t="shared" si="117"/>
        <v>3.3005211349160497</v>
      </c>
      <c r="J258" s="8">
        <f t="shared" si="118"/>
        <v>16502.60567458025</v>
      </c>
    </row>
    <row r="259" spans="1:10" s="46" customFormat="1" ht="21.75" customHeight="1">
      <c r="A259" s="44" t="s">
        <v>862</v>
      </c>
      <c r="B259" s="44" t="s">
        <v>182</v>
      </c>
      <c r="C259" s="8">
        <f t="shared" si="114"/>
        <v>722.543352601156</v>
      </c>
      <c r="D259" s="44" t="s">
        <v>10</v>
      </c>
      <c r="E259" s="44">
        <v>692</v>
      </c>
      <c r="F259" s="44">
        <v>687</v>
      </c>
      <c r="G259" s="20">
        <f t="shared" si="115"/>
        <v>-3612.71676300578</v>
      </c>
      <c r="H259" s="20">
        <f t="shared" si="116"/>
        <v>-5</v>
      </c>
      <c r="I259" s="20">
        <f t="shared" si="117"/>
        <v>-0.7225433526011561</v>
      </c>
      <c r="J259" s="8">
        <f t="shared" si="118"/>
        <v>-3612.71676300578</v>
      </c>
    </row>
    <row r="260" spans="1:10" s="46" customFormat="1" ht="21.75" customHeight="1">
      <c r="A260" s="44" t="s">
        <v>862</v>
      </c>
      <c r="B260" s="44" t="s">
        <v>773</v>
      </c>
      <c r="C260" s="8">
        <f t="shared" si="114"/>
        <v>685.8710562414266</v>
      </c>
      <c r="D260" s="44" t="s">
        <v>10</v>
      </c>
      <c r="E260" s="44">
        <v>729</v>
      </c>
      <c r="F260" s="44">
        <v>722</v>
      </c>
      <c r="G260" s="20">
        <f t="shared" si="115"/>
        <v>-4801.097393689986</v>
      </c>
      <c r="H260" s="20">
        <f t="shared" si="116"/>
        <v>-7.000000000000001</v>
      </c>
      <c r="I260" s="20">
        <f t="shared" si="117"/>
        <v>-0.9602194787379973</v>
      </c>
      <c r="J260" s="8">
        <f t="shared" si="118"/>
        <v>-4801.097393689986</v>
      </c>
    </row>
    <row r="261" spans="1:10" s="46" customFormat="1" ht="21.75" customHeight="1">
      <c r="A261" s="44" t="s">
        <v>861</v>
      </c>
      <c r="B261" s="44" t="s">
        <v>839</v>
      </c>
      <c r="C261" s="8">
        <f aca="true" t="shared" si="119" ref="C261:C268">500000/E261</f>
        <v>544.069640914037</v>
      </c>
      <c r="D261" s="44" t="s">
        <v>10</v>
      </c>
      <c r="E261" s="44">
        <v>919</v>
      </c>
      <c r="F261" s="44">
        <v>913</v>
      </c>
      <c r="G261" s="20">
        <f t="shared" si="115"/>
        <v>-3264.417845484222</v>
      </c>
      <c r="H261" s="20">
        <f aca="true" t="shared" si="120" ref="H261:H268">G261/C261</f>
        <v>-6</v>
      </c>
      <c r="I261" s="20">
        <f aca="true" t="shared" si="121" ref="I261:I268">H261/E261*100</f>
        <v>-0.6528835690968444</v>
      </c>
      <c r="J261" s="8">
        <f aca="true" t="shared" si="122" ref="J261:J268">H261*C261</f>
        <v>-3264.417845484222</v>
      </c>
    </row>
    <row r="262" spans="1:10" s="46" customFormat="1" ht="21.75" customHeight="1">
      <c r="A262" s="44" t="s">
        <v>861</v>
      </c>
      <c r="B262" s="44" t="s">
        <v>773</v>
      </c>
      <c r="C262" s="8">
        <f t="shared" si="119"/>
        <v>697.350069735007</v>
      </c>
      <c r="D262" s="44" t="s">
        <v>10</v>
      </c>
      <c r="E262" s="44">
        <v>717</v>
      </c>
      <c r="F262" s="44">
        <v>727</v>
      </c>
      <c r="G262" s="20">
        <f t="shared" si="115"/>
        <v>6973.5006973500695</v>
      </c>
      <c r="H262" s="20">
        <f t="shared" si="120"/>
        <v>10</v>
      </c>
      <c r="I262" s="20">
        <f t="shared" si="121"/>
        <v>1.394700139470014</v>
      </c>
      <c r="J262" s="8">
        <f t="shared" si="122"/>
        <v>6973.5006973500695</v>
      </c>
    </row>
    <row r="263" spans="1:10" s="46" customFormat="1" ht="21.75" customHeight="1">
      <c r="A263" s="44" t="s">
        <v>861</v>
      </c>
      <c r="B263" s="44" t="s">
        <v>1</v>
      </c>
      <c r="C263" s="8">
        <f t="shared" si="119"/>
        <v>900.9009009009009</v>
      </c>
      <c r="D263" s="44" t="s">
        <v>10</v>
      </c>
      <c r="E263" s="44">
        <v>555</v>
      </c>
      <c r="F263" s="44">
        <v>551</v>
      </c>
      <c r="G263" s="20">
        <f t="shared" si="115"/>
        <v>-3603.6036036036035</v>
      </c>
      <c r="H263" s="20">
        <f t="shared" si="120"/>
        <v>-4</v>
      </c>
      <c r="I263" s="20">
        <f t="shared" si="121"/>
        <v>-0.7207207207207207</v>
      </c>
      <c r="J263" s="8">
        <f t="shared" si="122"/>
        <v>-3603.6036036036035</v>
      </c>
    </row>
    <row r="264" spans="1:10" s="46" customFormat="1" ht="21.75" customHeight="1">
      <c r="A264" s="44" t="s">
        <v>860</v>
      </c>
      <c r="B264" s="44" t="s">
        <v>182</v>
      </c>
      <c r="C264" s="8">
        <f t="shared" si="119"/>
        <v>711.2375533428165</v>
      </c>
      <c r="D264" s="44" t="s">
        <v>10</v>
      </c>
      <c r="E264" s="44">
        <v>703</v>
      </c>
      <c r="F264" s="44">
        <v>700</v>
      </c>
      <c r="G264" s="20">
        <f aca="true" t="shared" si="123" ref="G264:G287">(IF($D264="SHORT",$E264-$F264,IF($D264="LONG",$F264-$E264)))*$C264</f>
        <v>-2133.712660028449</v>
      </c>
      <c r="H264" s="20">
        <f t="shared" si="120"/>
        <v>-2.9999999999999996</v>
      </c>
      <c r="I264" s="20">
        <f t="shared" si="121"/>
        <v>-0.42674253200568985</v>
      </c>
      <c r="J264" s="8">
        <f t="shared" si="122"/>
        <v>-2133.712660028449</v>
      </c>
    </row>
    <row r="265" spans="1:10" s="46" customFormat="1" ht="21.75" customHeight="1">
      <c r="A265" s="44" t="s">
        <v>859</v>
      </c>
      <c r="B265" s="44" t="s">
        <v>839</v>
      </c>
      <c r="C265" s="8">
        <f t="shared" si="119"/>
        <v>559.2841163310962</v>
      </c>
      <c r="D265" s="44" t="s">
        <v>10</v>
      </c>
      <c r="E265" s="44">
        <v>894</v>
      </c>
      <c r="F265" s="44">
        <v>905</v>
      </c>
      <c r="G265" s="20">
        <f t="shared" si="123"/>
        <v>6152.125279642059</v>
      </c>
      <c r="H265" s="20">
        <f t="shared" si="120"/>
        <v>11</v>
      </c>
      <c r="I265" s="20">
        <f t="shared" si="121"/>
        <v>1.2304250559284116</v>
      </c>
      <c r="J265" s="8">
        <f t="shared" si="122"/>
        <v>6152.125279642059</v>
      </c>
    </row>
    <row r="266" spans="1:10" s="46" customFormat="1" ht="21.75" customHeight="1">
      <c r="A266" s="44" t="s">
        <v>859</v>
      </c>
      <c r="B266" s="44" t="s">
        <v>708</v>
      </c>
      <c r="C266" s="8">
        <f t="shared" si="119"/>
        <v>984.2519685039371</v>
      </c>
      <c r="D266" s="44" t="s">
        <v>10</v>
      </c>
      <c r="E266" s="44">
        <v>508</v>
      </c>
      <c r="F266" s="44">
        <v>504</v>
      </c>
      <c r="G266" s="20">
        <f t="shared" si="123"/>
        <v>-3937.0078740157483</v>
      </c>
      <c r="H266" s="20">
        <f t="shared" si="120"/>
        <v>-4</v>
      </c>
      <c r="I266" s="20">
        <f t="shared" si="121"/>
        <v>-0.7874015748031495</v>
      </c>
      <c r="J266" s="8">
        <f t="shared" si="122"/>
        <v>-3937.0078740157483</v>
      </c>
    </row>
    <row r="267" spans="1:10" s="46" customFormat="1" ht="21.75" customHeight="1">
      <c r="A267" s="44" t="s">
        <v>858</v>
      </c>
      <c r="B267" s="44" t="s">
        <v>90</v>
      </c>
      <c r="C267" s="8">
        <f t="shared" si="119"/>
        <v>1123.5955056179776</v>
      </c>
      <c r="D267" s="44" t="s">
        <v>10</v>
      </c>
      <c r="E267" s="44">
        <v>445</v>
      </c>
      <c r="F267" s="44">
        <v>450</v>
      </c>
      <c r="G267" s="20">
        <f t="shared" si="123"/>
        <v>5617.9775280898875</v>
      </c>
      <c r="H267" s="20">
        <f t="shared" si="120"/>
        <v>5</v>
      </c>
      <c r="I267" s="20">
        <f t="shared" si="121"/>
        <v>1.1235955056179776</v>
      </c>
      <c r="J267" s="8">
        <f t="shared" si="122"/>
        <v>5617.9775280898875</v>
      </c>
    </row>
    <row r="268" spans="1:10" s="46" customFormat="1" ht="21.75" customHeight="1">
      <c r="A268" s="44" t="s">
        <v>856</v>
      </c>
      <c r="B268" s="44" t="s">
        <v>857</v>
      </c>
      <c r="C268" s="8">
        <f t="shared" si="119"/>
        <v>1945.5252918287938</v>
      </c>
      <c r="D268" s="44" t="s">
        <v>10</v>
      </c>
      <c r="E268" s="44">
        <v>257</v>
      </c>
      <c r="F268" s="44">
        <v>254</v>
      </c>
      <c r="G268" s="20">
        <f t="shared" si="123"/>
        <v>-5836.575875486382</v>
      </c>
      <c r="H268" s="20">
        <f t="shared" si="120"/>
        <v>-3.0000000000000004</v>
      </c>
      <c r="I268" s="20">
        <f t="shared" si="121"/>
        <v>-1.1673151750972766</v>
      </c>
      <c r="J268" s="8">
        <f t="shared" si="122"/>
        <v>-5836.575875486382</v>
      </c>
    </row>
    <row r="269" spans="1:10" s="46" customFormat="1" ht="21.75" customHeight="1">
      <c r="A269" s="44" t="s">
        <v>855</v>
      </c>
      <c r="B269" s="44" t="s">
        <v>839</v>
      </c>
      <c r="C269" s="8">
        <f aca="true" t="shared" si="124" ref="C269:C275">500000/E269</f>
        <v>582.7505827505828</v>
      </c>
      <c r="D269" s="44" t="s">
        <v>10</v>
      </c>
      <c r="E269" s="44">
        <v>858</v>
      </c>
      <c r="F269" s="44">
        <v>866</v>
      </c>
      <c r="G269" s="20">
        <f t="shared" si="123"/>
        <v>4662.004662004662</v>
      </c>
      <c r="H269" s="20">
        <f aca="true" t="shared" si="125" ref="H269:H275">G269/C269</f>
        <v>8</v>
      </c>
      <c r="I269" s="20">
        <f aca="true" t="shared" si="126" ref="I269:I275">H269/E269*100</f>
        <v>0.9324009324009324</v>
      </c>
      <c r="J269" s="8">
        <f aca="true" t="shared" si="127" ref="J269:J275">H269*C269</f>
        <v>4662.004662004662</v>
      </c>
    </row>
    <row r="270" spans="1:10" s="46" customFormat="1" ht="21.75" customHeight="1">
      <c r="A270" s="44" t="s">
        <v>855</v>
      </c>
      <c r="B270" s="44" t="s">
        <v>18</v>
      </c>
      <c r="C270" s="8">
        <f t="shared" si="124"/>
        <v>1529.051987767584</v>
      </c>
      <c r="D270" s="44" t="s">
        <v>10</v>
      </c>
      <c r="E270" s="44">
        <v>327</v>
      </c>
      <c r="F270" s="44">
        <v>325</v>
      </c>
      <c r="G270" s="20">
        <f t="shared" si="123"/>
        <v>-3058.103975535168</v>
      </c>
      <c r="H270" s="20">
        <f t="shared" si="125"/>
        <v>-2</v>
      </c>
      <c r="I270" s="20">
        <f t="shared" si="126"/>
        <v>-0.6116207951070336</v>
      </c>
      <c r="J270" s="8">
        <f t="shared" si="127"/>
        <v>-3058.103975535168</v>
      </c>
    </row>
    <row r="271" spans="1:10" s="46" customFormat="1" ht="21.75" customHeight="1">
      <c r="A271" s="44" t="s">
        <v>854</v>
      </c>
      <c r="B271" s="44" t="s">
        <v>773</v>
      </c>
      <c r="C271" s="8">
        <f t="shared" si="124"/>
        <v>683.0601092896175</v>
      </c>
      <c r="D271" s="44" t="s">
        <v>10</v>
      </c>
      <c r="E271" s="44">
        <v>732</v>
      </c>
      <c r="F271" s="44">
        <v>728</v>
      </c>
      <c r="G271" s="20">
        <f t="shared" si="123"/>
        <v>-2732.24043715847</v>
      </c>
      <c r="H271" s="20">
        <f t="shared" si="125"/>
        <v>-4</v>
      </c>
      <c r="I271" s="20">
        <f t="shared" si="126"/>
        <v>-0.546448087431694</v>
      </c>
      <c r="J271" s="8">
        <f t="shared" si="127"/>
        <v>-2732.24043715847</v>
      </c>
    </row>
    <row r="272" spans="1:10" s="46" customFormat="1" ht="21.75" customHeight="1">
      <c r="A272" s="44" t="s">
        <v>854</v>
      </c>
      <c r="B272" s="44" t="s">
        <v>839</v>
      </c>
      <c r="C272" s="8">
        <f t="shared" si="124"/>
        <v>574.052812858783</v>
      </c>
      <c r="D272" s="44" t="s">
        <v>10</v>
      </c>
      <c r="E272" s="44">
        <v>871</v>
      </c>
      <c r="F272" s="44">
        <v>865</v>
      </c>
      <c r="G272" s="20">
        <f t="shared" si="123"/>
        <v>-3444.316877152698</v>
      </c>
      <c r="H272" s="20">
        <f t="shared" si="125"/>
        <v>-6</v>
      </c>
      <c r="I272" s="20">
        <f t="shared" si="126"/>
        <v>-0.6888633754305395</v>
      </c>
      <c r="J272" s="8">
        <f t="shared" si="127"/>
        <v>-3444.316877152698</v>
      </c>
    </row>
    <row r="273" spans="1:10" s="46" customFormat="1" ht="21.75" customHeight="1">
      <c r="A273" s="44" t="s">
        <v>852</v>
      </c>
      <c r="B273" s="44" t="s">
        <v>773</v>
      </c>
      <c r="C273" s="8">
        <f t="shared" si="124"/>
        <v>681.1989100817439</v>
      </c>
      <c r="D273" s="44" t="s">
        <v>10</v>
      </c>
      <c r="E273" s="44">
        <v>734</v>
      </c>
      <c r="F273" s="44">
        <v>730</v>
      </c>
      <c r="G273" s="20">
        <f t="shared" si="123"/>
        <v>-2724.7956403269754</v>
      </c>
      <c r="H273" s="20">
        <f t="shared" si="125"/>
        <v>-4</v>
      </c>
      <c r="I273" s="20">
        <f t="shared" si="126"/>
        <v>-0.544959128065395</v>
      </c>
      <c r="J273" s="8">
        <f t="shared" si="127"/>
        <v>-2724.7956403269754</v>
      </c>
    </row>
    <row r="274" spans="1:10" s="46" customFormat="1" ht="21.75" customHeight="1">
      <c r="A274" s="44" t="s">
        <v>852</v>
      </c>
      <c r="B274" s="44" t="s">
        <v>853</v>
      </c>
      <c r="C274" s="8">
        <f t="shared" si="124"/>
        <v>1451.3788098693758</v>
      </c>
      <c r="D274" s="44" t="s">
        <v>10</v>
      </c>
      <c r="E274" s="44">
        <v>344.5</v>
      </c>
      <c r="F274" s="44">
        <v>340</v>
      </c>
      <c r="G274" s="20">
        <f t="shared" si="123"/>
        <v>-6531.204644412192</v>
      </c>
      <c r="H274" s="20">
        <f t="shared" si="125"/>
        <v>-4.5</v>
      </c>
      <c r="I274" s="20">
        <f t="shared" si="126"/>
        <v>-1.3062409288824384</v>
      </c>
      <c r="J274" s="8">
        <f t="shared" si="127"/>
        <v>-6531.204644412192</v>
      </c>
    </row>
    <row r="275" spans="1:10" s="45" customFormat="1" ht="21.75" customHeight="1">
      <c r="A275" s="44" t="s">
        <v>850</v>
      </c>
      <c r="B275" s="44" t="s">
        <v>851</v>
      </c>
      <c r="C275" s="8">
        <f t="shared" si="124"/>
        <v>722.543352601156</v>
      </c>
      <c r="D275" s="44" t="s">
        <v>10</v>
      </c>
      <c r="E275" s="44">
        <v>692</v>
      </c>
      <c r="F275" s="44">
        <v>699.5</v>
      </c>
      <c r="G275" s="20">
        <f t="shared" si="123"/>
        <v>5419.07514450867</v>
      </c>
      <c r="H275" s="20">
        <f t="shared" si="125"/>
        <v>7.5</v>
      </c>
      <c r="I275" s="20">
        <f t="shared" si="126"/>
        <v>1.083815028901734</v>
      </c>
      <c r="J275" s="8">
        <f t="shared" si="127"/>
        <v>5419.07514450867</v>
      </c>
    </row>
    <row r="276" spans="1:10" s="1" customFormat="1" ht="20.25" customHeight="1">
      <c r="A276" s="15"/>
      <c r="B276" s="15"/>
      <c r="C276" s="14"/>
      <c r="D276" s="15"/>
      <c r="E276" s="15"/>
      <c r="F276" s="15"/>
      <c r="G276" s="21"/>
      <c r="H276" s="21"/>
      <c r="I276" s="24" t="s">
        <v>73</v>
      </c>
      <c r="J276" s="25">
        <f>SUM(J245:J275)</f>
        <v>12519.373644948044</v>
      </c>
    </row>
    <row r="277" spans="1:10" s="46" customFormat="1" ht="21.75" customHeight="1">
      <c r="A277" s="44" t="s">
        <v>848</v>
      </c>
      <c r="B277" s="44" t="s">
        <v>849</v>
      </c>
      <c r="C277" s="8">
        <f>500000/E277</f>
        <v>859.106529209622</v>
      </c>
      <c r="D277" s="44" t="s">
        <v>10</v>
      </c>
      <c r="E277" s="44">
        <v>582</v>
      </c>
      <c r="F277" s="44">
        <v>590</v>
      </c>
      <c r="G277" s="20">
        <f t="shared" si="123"/>
        <v>6872.852233676976</v>
      </c>
      <c r="H277" s="20">
        <f>G277/C277</f>
        <v>8</v>
      </c>
      <c r="I277" s="20">
        <f>H277/E277*100</f>
        <v>1.3745704467353952</v>
      </c>
      <c r="J277" s="8">
        <f>H277*C277</f>
        <v>6872.852233676976</v>
      </c>
    </row>
    <row r="278" spans="1:10" s="46" customFormat="1" ht="21.75" customHeight="1">
      <c r="A278" s="44" t="s">
        <v>847</v>
      </c>
      <c r="B278" s="44" t="s">
        <v>174</v>
      </c>
      <c r="C278" s="8">
        <f>500000/E278</f>
        <v>904.1591320072333</v>
      </c>
      <c r="D278" s="44" t="s">
        <v>10</v>
      </c>
      <c r="E278" s="44">
        <v>553</v>
      </c>
      <c r="F278" s="44">
        <v>556.6</v>
      </c>
      <c r="G278" s="20">
        <f t="shared" si="123"/>
        <v>3254.9728752260608</v>
      </c>
      <c r="H278" s="20">
        <f>G278/C278</f>
        <v>3.600000000000023</v>
      </c>
      <c r="I278" s="20">
        <f>H278/E278*100</f>
        <v>0.6509945750452121</v>
      </c>
      <c r="J278" s="8">
        <f>H278*C278</f>
        <v>3254.9728752260608</v>
      </c>
    </row>
    <row r="279" spans="1:10" s="46" customFormat="1" ht="21.75" customHeight="1">
      <c r="A279" s="44" t="s">
        <v>847</v>
      </c>
      <c r="B279" s="44" t="s">
        <v>1</v>
      </c>
      <c r="C279" s="8">
        <f>500000/E279</f>
        <v>1026.694045174538</v>
      </c>
      <c r="D279" s="44" t="s">
        <v>10</v>
      </c>
      <c r="E279" s="44">
        <v>487</v>
      </c>
      <c r="F279" s="44">
        <v>482</v>
      </c>
      <c r="G279" s="20">
        <f t="shared" si="123"/>
        <v>-5133.470225872689</v>
      </c>
      <c r="H279" s="20">
        <f>G279/C279</f>
        <v>-5</v>
      </c>
      <c r="I279" s="20">
        <f>H279/E279*100</f>
        <v>-1.0266940451745379</v>
      </c>
      <c r="J279" s="8">
        <f>H279*C279</f>
        <v>-5133.470225872689</v>
      </c>
    </row>
    <row r="280" spans="1:10" s="46" customFormat="1" ht="21.75" customHeight="1">
      <c r="A280" s="44" t="s">
        <v>845</v>
      </c>
      <c r="B280" s="44" t="s">
        <v>846</v>
      </c>
      <c r="C280" s="8">
        <f>500000/E280</f>
        <v>1745.2006980802792</v>
      </c>
      <c r="D280" s="44" t="s">
        <v>10</v>
      </c>
      <c r="E280" s="44">
        <v>286.5</v>
      </c>
      <c r="F280" s="44">
        <v>284</v>
      </c>
      <c r="G280" s="20">
        <f t="shared" si="123"/>
        <v>-4363.001745200698</v>
      </c>
      <c r="H280" s="20">
        <f>G280/C280</f>
        <v>-2.5</v>
      </c>
      <c r="I280" s="20">
        <f>H280/E280*100</f>
        <v>-0.8726003490401396</v>
      </c>
      <c r="J280" s="8">
        <f>H280*C280</f>
        <v>-4363.001745200698</v>
      </c>
    </row>
    <row r="281" spans="1:10" s="46" customFormat="1" ht="21.75" customHeight="1">
      <c r="A281" s="44" t="s">
        <v>845</v>
      </c>
      <c r="B281" s="44" t="s">
        <v>844</v>
      </c>
      <c r="C281" s="8">
        <f>500000/E281</f>
        <v>502.51256281407035</v>
      </c>
      <c r="D281" s="44" t="s">
        <v>10</v>
      </c>
      <c r="E281" s="44">
        <v>995</v>
      </c>
      <c r="F281" s="44">
        <v>989</v>
      </c>
      <c r="G281" s="20">
        <f t="shared" si="123"/>
        <v>-3015.075376884422</v>
      </c>
      <c r="H281" s="20">
        <f>G281/C281</f>
        <v>-6</v>
      </c>
      <c r="I281" s="20">
        <f>H281/E281*100</f>
        <v>-0.6030150753768844</v>
      </c>
      <c r="J281" s="8">
        <f>H281*C281</f>
        <v>-3015.075376884422</v>
      </c>
    </row>
    <row r="282" spans="1:10" s="46" customFormat="1" ht="21.75" customHeight="1">
      <c r="A282" s="44" t="s">
        <v>843</v>
      </c>
      <c r="B282" s="44" t="s">
        <v>1</v>
      </c>
      <c r="C282" s="8">
        <f aca="true" t="shared" si="128" ref="C282:C287">500000/E282</f>
        <v>1050.420168067227</v>
      </c>
      <c r="D282" s="44" t="s">
        <v>10</v>
      </c>
      <c r="E282" s="44">
        <v>476</v>
      </c>
      <c r="F282" s="44">
        <v>481.5</v>
      </c>
      <c r="G282" s="20">
        <f t="shared" si="123"/>
        <v>5777.310924369748</v>
      </c>
      <c r="H282" s="20">
        <f aca="true" t="shared" si="129" ref="H282:H287">G282/C282</f>
        <v>5.5</v>
      </c>
      <c r="I282" s="20">
        <f aca="true" t="shared" si="130" ref="I282:I287">H282/E282*100</f>
        <v>1.1554621848739497</v>
      </c>
      <c r="J282" s="8">
        <f aca="true" t="shared" si="131" ref="J282:J287">H282*C282</f>
        <v>5777.310924369748</v>
      </c>
    </row>
    <row r="283" spans="1:10" s="46" customFormat="1" ht="21.75" customHeight="1">
      <c r="A283" s="44" t="s">
        <v>843</v>
      </c>
      <c r="B283" s="44" t="s">
        <v>844</v>
      </c>
      <c r="C283" s="8">
        <f t="shared" si="128"/>
        <v>510.7252298263534</v>
      </c>
      <c r="D283" s="44" t="s">
        <v>10</v>
      </c>
      <c r="E283" s="44">
        <v>979</v>
      </c>
      <c r="F283" s="44">
        <v>985</v>
      </c>
      <c r="G283" s="20">
        <f t="shared" si="123"/>
        <v>3064.3513789581207</v>
      </c>
      <c r="H283" s="20">
        <f t="shared" si="129"/>
        <v>6</v>
      </c>
      <c r="I283" s="20">
        <f t="shared" si="130"/>
        <v>0.6128702757916241</v>
      </c>
      <c r="J283" s="8">
        <f t="shared" si="131"/>
        <v>3064.3513789581207</v>
      </c>
    </row>
    <row r="284" spans="1:10" s="46" customFormat="1" ht="21.75" customHeight="1">
      <c r="A284" s="44" t="s">
        <v>842</v>
      </c>
      <c r="B284" s="44" t="s">
        <v>35</v>
      </c>
      <c r="C284" s="8">
        <f t="shared" si="128"/>
        <v>982.3182711198428</v>
      </c>
      <c r="D284" s="44" t="s">
        <v>10</v>
      </c>
      <c r="E284" s="44">
        <v>509</v>
      </c>
      <c r="F284" s="44">
        <v>519</v>
      </c>
      <c r="G284" s="20">
        <f t="shared" si="123"/>
        <v>9823.182711198428</v>
      </c>
      <c r="H284" s="20">
        <f t="shared" si="129"/>
        <v>9.999999999999998</v>
      </c>
      <c r="I284" s="20">
        <f t="shared" si="130"/>
        <v>1.9646365422396852</v>
      </c>
      <c r="J284" s="8">
        <f t="shared" si="131"/>
        <v>9823.182711198428</v>
      </c>
    </row>
    <row r="285" spans="1:10" s="46" customFormat="1" ht="21.75" customHeight="1">
      <c r="A285" s="44" t="s">
        <v>841</v>
      </c>
      <c r="B285" s="44" t="s">
        <v>773</v>
      </c>
      <c r="C285" s="8">
        <f t="shared" si="128"/>
        <v>682.1282401091405</v>
      </c>
      <c r="D285" s="44" t="s">
        <v>10</v>
      </c>
      <c r="E285" s="44">
        <v>733</v>
      </c>
      <c r="F285" s="44">
        <v>740</v>
      </c>
      <c r="G285" s="20">
        <f t="shared" si="123"/>
        <v>4774.897680763984</v>
      </c>
      <c r="H285" s="20">
        <f t="shared" si="129"/>
        <v>7</v>
      </c>
      <c r="I285" s="20">
        <f t="shared" si="130"/>
        <v>0.9549795361527967</v>
      </c>
      <c r="J285" s="8">
        <f t="shared" si="131"/>
        <v>4774.897680763984</v>
      </c>
    </row>
    <row r="286" spans="1:10" s="46" customFormat="1" ht="21.75" customHeight="1">
      <c r="A286" s="44" t="s">
        <v>838</v>
      </c>
      <c r="B286" s="44" t="s">
        <v>840</v>
      </c>
      <c r="C286" s="8">
        <f t="shared" si="128"/>
        <v>3984.06374501992</v>
      </c>
      <c r="D286" s="44" t="s">
        <v>10</v>
      </c>
      <c r="E286" s="44">
        <v>125.5</v>
      </c>
      <c r="F286" s="44">
        <v>125.05</v>
      </c>
      <c r="G286" s="20">
        <f t="shared" si="123"/>
        <v>-1792.8286852589754</v>
      </c>
      <c r="H286" s="20">
        <f t="shared" si="129"/>
        <v>-0.45000000000000284</v>
      </c>
      <c r="I286" s="20">
        <f t="shared" si="130"/>
        <v>-0.35856573705179506</v>
      </c>
      <c r="J286" s="8">
        <f t="shared" si="131"/>
        <v>-1792.8286852589754</v>
      </c>
    </row>
    <row r="287" spans="1:10" s="46" customFormat="1" ht="21.75" customHeight="1">
      <c r="A287" s="44" t="s">
        <v>838</v>
      </c>
      <c r="B287" s="44" t="s">
        <v>839</v>
      </c>
      <c r="C287" s="8">
        <f t="shared" si="128"/>
        <v>593.1198102016607</v>
      </c>
      <c r="D287" s="44" t="s">
        <v>10</v>
      </c>
      <c r="E287" s="44">
        <v>843</v>
      </c>
      <c r="F287" s="44">
        <v>837</v>
      </c>
      <c r="G287" s="20">
        <f t="shared" si="123"/>
        <v>-3558.7188612099644</v>
      </c>
      <c r="H287" s="20">
        <f t="shared" si="129"/>
        <v>-6</v>
      </c>
      <c r="I287" s="20">
        <f t="shared" si="130"/>
        <v>-0.7117437722419928</v>
      </c>
      <c r="J287" s="8">
        <f t="shared" si="131"/>
        <v>-3558.7188612099644</v>
      </c>
    </row>
    <row r="288" spans="1:10" s="46" customFormat="1" ht="21.75" customHeight="1">
      <c r="A288" s="44" t="s">
        <v>836</v>
      </c>
      <c r="B288" s="44" t="s">
        <v>837</v>
      </c>
      <c r="C288" s="44"/>
      <c r="D288" s="44"/>
      <c r="E288" s="44"/>
      <c r="F288" s="44"/>
      <c r="G288" s="20"/>
      <c r="H288" s="20"/>
      <c r="I288" s="20"/>
      <c r="J288" s="8"/>
    </row>
    <row r="289" spans="1:10" s="46" customFormat="1" ht="21.75" customHeight="1">
      <c r="A289" s="44" t="s">
        <v>835</v>
      </c>
      <c r="B289" s="44" t="s">
        <v>773</v>
      </c>
      <c r="C289" s="8">
        <f>500000/E289</f>
        <v>692.5207756232687</v>
      </c>
      <c r="D289" s="44" t="s">
        <v>10</v>
      </c>
      <c r="E289" s="44">
        <v>722</v>
      </c>
      <c r="F289" s="44">
        <v>727</v>
      </c>
      <c r="G289" s="20">
        <f aca="true" t="shared" si="132" ref="G289:G305">(IF($D289="SHORT",$E289-$F289,IF($D289="LONG",$F289-$E289)))*$C289</f>
        <v>3462.6038781163434</v>
      </c>
      <c r="H289" s="20">
        <f>G289/C289</f>
        <v>5</v>
      </c>
      <c r="I289" s="20">
        <f>H289/E289*100</f>
        <v>0.6925207756232686</v>
      </c>
      <c r="J289" s="8">
        <f>H289*C289</f>
        <v>3462.6038781163434</v>
      </c>
    </row>
    <row r="290" spans="1:10" s="46" customFormat="1" ht="21.75" customHeight="1">
      <c r="A290" s="44" t="s">
        <v>834</v>
      </c>
      <c r="B290" s="44" t="s">
        <v>78</v>
      </c>
      <c r="C290" s="8">
        <f>500000/E290</f>
        <v>1736.111111111111</v>
      </c>
      <c r="D290" s="44" t="s">
        <v>10</v>
      </c>
      <c r="E290" s="44">
        <v>288</v>
      </c>
      <c r="F290" s="44">
        <v>291.7</v>
      </c>
      <c r="G290" s="20">
        <f t="shared" si="132"/>
        <v>6423.611111111091</v>
      </c>
      <c r="H290" s="20">
        <f>G290/C290</f>
        <v>3.6999999999999886</v>
      </c>
      <c r="I290" s="20">
        <f>H290/E290*100</f>
        <v>1.2847222222222183</v>
      </c>
      <c r="J290" s="8">
        <f>H290*C290</f>
        <v>6423.611111111091</v>
      </c>
    </row>
    <row r="291" spans="1:10" s="46" customFormat="1" ht="21.75" customHeight="1">
      <c r="A291" s="44" t="s">
        <v>833</v>
      </c>
      <c r="B291" s="44" t="s">
        <v>79</v>
      </c>
      <c r="C291" s="8">
        <f>500000/E291</f>
        <v>1345.8950201884254</v>
      </c>
      <c r="D291" s="44" t="s">
        <v>10</v>
      </c>
      <c r="E291" s="44">
        <v>371.5</v>
      </c>
      <c r="F291" s="44">
        <v>377</v>
      </c>
      <c r="G291" s="20">
        <f t="shared" si="132"/>
        <v>7402.42261103634</v>
      </c>
      <c r="H291" s="20">
        <f>G291/C291</f>
        <v>5.5</v>
      </c>
      <c r="I291" s="20">
        <f>H291/E291*100</f>
        <v>1.4804845222072678</v>
      </c>
      <c r="J291" s="8">
        <f>H291*C291</f>
        <v>7402.42261103634</v>
      </c>
    </row>
    <row r="292" spans="1:10" s="46" customFormat="1" ht="21.75" customHeight="1">
      <c r="A292" s="44" t="s">
        <v>832</v>
      </c>
      <c r="B292" s="44" t="s">
        <v>249</v>
      </c>
      <c r="C292" s="8">
        <f>500000/E292</f>
        <v>936.3295880149813</v>
      </c>
      <c r="D292" s="44" t="s">
        <v>10</v>
      </c>
      <c r="E292" s="44">
        <v>534</v>
      </c>
      <c r="F292" s="44">
        <v>541</v>
      </c>
      <c r="G292" s="20">
        <f t="shared" si="132"/>
        <v>6554.307116104868</v>
      </c>
      <c r="H292" s="20">
        <f>G292/C292</f>
        <v>6.999999999999999</v>
      </c>
      <c r="I292" s="20">
        <f>H292/E292*100</f>
        <v>1.3108614232209737</v>
      </c>
      <c r="J292" s="8">
        <f>H292*C292</f>
        <v>6554.307116104868</v>
      </c>
    </row>
    <row r="293" spans="1:10" s="46" customFormat="1" ht="21.75" customHeight="1">
      <c r="A293" s="44" t="s">
        <v>831</v>
      </c>
      <c r="B293" s="44" t="s">
        <v>79</v>
      </c>
      <c r="C293" s="8">
        <f aca="true" t="shared" si="133" ref="C293:C298">500000/E293</f>
        <v>1350.2565487442614</v>
      </c>
      <c r="D293" s="44" t="s">
        <v>10</v>
      </c>
      <c r="E293" s="44">
        <v>370.3</v>
      </c>
      <c r="F293" s="44">
        <v>375</v>
      </c>
      <c r="G293" s="20">
        <f t="shared" si="132"/>
        <v>6346.205779098013</v>
      </c>
      <c r="H293" s="20">
        <f aca="true" t="shared" si="134" ref="H293:H299">G293/C293</f>
        <v>4.699999999999989</v>
      </c>
      <c r="I293" s="20">
        <f aca="true" t="shared" si="135" ref="I293:I299">H293/E293*100</f>
        <v>1.2692411558196026</v>
      </c>
      <c r="J293" s="8">
        <f aca="true" t="shared" si="136" ref="J293:J299">H293*C293</f>
        <v>6346.205779098013</v>
      </c>
    </row>
    <row r="294" spans="1:10" s="46" customFormat="1" ht="21.75" customHeight="1">
      <c r="A294" s="44" t="s">
        <v>831</v>
      </c>
      <c r="B294" s="44" t="s">
        <v>47</v>
      </c>
      <c r="C294" s="8">
        <f t="shared" si="133"/>
        <v>654.4502617801047</v>
      </c>
      <c r="D294" s="44" t="s">
        <v>10</v>
      </c>
      <c r="E294" s="44">
        <v>764</v>
      </c>
      <c r="F294" s="44">
        <v>769</v>
      </c>
      <c r="G294" s="20">
        <f t="shared" si="132"/>
        <v>3272.2513089005233</v>
      </c>
      <c r="H294" s="20">
        <f t="shared" si="134"/>
        <v>5</v>
      </c>
      <c r="I294" s="20">
        <f t="shared" si="135"/>
        <v>0.6544502617801047</v>
      </c>
      <c r="J294" s="8">
        <f t="shared" si="136"/>
        <v>3272.2513089005233</v>
      </c>
    </row>
    <row r="295" spans="1:10" s="46" customFormat="1" ht="21.75" customHeight="1">
      <c r="A295" s="44" t="s">
        <v>830</v>
      </c>
      <c r="B295" s="44" t="s">
        <v>79</v>
      </c>
      <c r="C295" s="8">
        <f t="shared" si="133"/>
        <v>1347.7088948787061</v>
      </c>
      <c r="D295" s="44" t="s">
        <v>10</v>
      </c>
      <c r="E295" s="44">
        <v>371</v>
      </c>
      <c r="F295" s="44">
        <v>374.5</v>
      </c>
      <c r="G295" s="20">
        <f t="shared" si="132"/>
        <v>4716.981132075472</v>
      </c>
      <c r="H295" s="20">
        <f t="shared" si="134"/>
        <v>3.5</v>
      </c>
      <c r="I295" s="20">
        <f t="shared" si="135"/>
        <v>0.9433962264150944</v>
      </c>
      <c r="J295" s="8">
        <f t="shared" si="136"/>
        <v>4716.981132075472</v>
      </c>
    </row>
    <row r="296" spans="1:10" s="46" customFormat="1" ht="21.75" customHeight="1">
      <c r="A296" s="44" t="s">
        <v>830</v>
      </c>
      <c r="B296" s="44" t="s">
        <v>47</v>
      </c>
      <c r="C296" s="8">
        <f t="shared" si="133"/>
        <v>640.2048655569782</v>
      </c>
      <c r="D296" s="44" t="s">
        <v>10</v>
      </c>
      <c r="E296" s="44">
        <v>781</v>
      </c>
      <c r="F296" s="44">
        <v>775</v>
      </c>
      <c r="G296" s="20">
        <f t="shared" si="132"/>
        <v>-3841.229193341869</v>
      </c>
      <c r="H296" s="20">
        <f t="shared" si="134"/>
        <v>-6</v>
      </c>
      <c r="I296" s="20">
        <f t="shared" si="135"/>
        <v>-0.7682458386683738</v>
      </c>
      <c r="J296" s="8">
        <f t="shared" si="136"/>
        <v>-3841.229193341869</v>
      </c>
    </row>
    <row r="297" spans="1:10" s="46" customFormat="1" ht="21.75" customHeight="1">
      <c r="A297" s="44" t="s">
        <v>829</v>
      </c>
      <c r="B297" s="44" t="s">
        <v>766</v>
      </c>
      <c r="C297" s="8">
        <f t="shared" si="133"/>
        <v>1207.729468599034</v>
      </c>
      <c r="D297" s="44" t="s">
        <v>10</v>
      </c>
      <c r="E297" s="44">
        <v>414</v>
      </c>
      <c r="F297" s="44">
        <v>411</v>
      </c>
      <c r="G297" s="20">
        <f t="shared" si="132"/>
        <v>-3623.188405797102</v>
      </c>
      <c r="H297" s="20">
        <f t="shared" si="134"/>
        <v>-3</v>
      </c>
      <c r="I297" s="20">
        <f t="shared" si="135"/>
        <v>-0.7246376811594203</v>
      </c>
      <c r="J297" s="8">
        <f t="shared" si="136"/>
        <v>-3623.188405797102</v>
      </c>
    </row>
    <row r="298" spans="1:10" s="46" customFormat="1" ht="21.75" customHeight="1">
      <c r="A298" s="44" t="s">
        <v>829</v>
      </c>
      <c r="B298" s="44" t="s">
        <v>773</v>
      </c>
      <c r="C298" s="8">
        <f t="shared" si="133"/>
        <v>729.92700729927</v>
      </c>
      <c r="D298" s="44" t="s">
        <v>10</v>
      </c>
      <c r="E298" s="44">
        <v>685</v>
      </c>
      <c r="F298" s="44">
        <v>680</v>
      </c>
      <c r="G298" s="20">
        <f t="shared" si="132"/>
        <v>-3649.63503649635</v>
      </c>
      <c r="H298" s="20">
        <f t="shared" si="134"/>
        <v>-5</v>
      </c>
      <c r="I298" s="20">
        <f t="shared" si="135"/>
        <v>-0.7299270072992701</v>
      </c>
      <c r="J298" s="8">
        <f t="shared" si="136"/>
        <v>-3649.63503649635</v>
      </c>
    </row>
    <row r="299" spans="1:10" s="46" customFormat="1" ht="21.75" customHeight="1">
      <c r="A299" s="44" t="s">
        <v>828</v>
      </c>
      <c r="B299" s="44" t="s">
        <v>773</v>
      </c>
      <c r="C299" s="8">
        <f aca="true" t="shared" si="137" ref="C299:C305">500000/E299</f>
        <v>733.1378299120234</v>
      </c>
      <c r="D299" s="44" t="s">
        <v>10</v>
      </c>
      <c r="E299" s="44">
        <v>682</v>
      </c>
      <c r="F299" s="44">
        <v>690</v>
      </c>
      <c r="G299" s="20">
        <f t="shared" si="132"/>
        <v>5865.102639296188</v>
      </c>
      <c r="H299" s="20">
        <f t="shared" si="134"/>
        <v>8</v>
      </c>
      <c r="I299" s="20">
        <f t="shared" si="135"/>
        <v>1.1730205278592376</v>
      </c>
      <c r="J299" s="8">
        <f t="shared" si="136"/>
        <v>5865.102639296188</v>
      </c>
    </row>
    <row r="300" spans="1:10" s="45" customFormat="1" ht="21.75" customHeight="1">
      <c r="A300" s="44" t="s">
        <v>827</v>
      </c>
      <c r="B300" s="44" t="s">
        <v>773</v>
      </c>
      <c r="C300" s="8">
        <f t="shared" si="137"/>
        <v>744.047619047619</v>
      </c>
      <c r="D300" s="44" t="s">
        <v>10</v>
      </c>
      <c r="E300" s="44">
        <v>672</v>
      </c>
      <c r="F300" s="44">
        <v>680</v>
      </c>
      <c r="G300" s="20">
        <f t="shared" si="132"/>
        <v>5952.380952380952</v>
      </c>
      <c r="H300" s="20">
        <f aca="true" t="shared" si="138" ref="H300:H305">G300/C300</f>
        <v>8</v>
      </c>
      <c r="I300" s="20">
        <f aca="true" t="shared" si="139" ref="I300:I305">H300/E300*100</f>
        <v>1.1904761904761905</v>
      </c>
      <c r="J300" s="8">
        <f aca="true" t="shared" si="140" ref="J300:J305">H300*C300</f>
        <v>5952.380952380952</v>
      </c>
    </row>
    <row r="301" spans="1:10" s="45" customFormat="1" ht="21.75" customHeight="1">
      <c r="A301" s="44" t="s">
        <v>827</v>
      </c>
      <c r="B301" s="44" t="s">
        <v>79</v>
      </c>
      <c r="C301" s="8">
        <f t="shared" si="137"/>
        <v>1440.922190201729</v>
      </c>
      <c r="D301" s="44" t="s">
        <v>10</v>
      </c>
      <c r="E301" s="44">
        <v>347</v>
      </c>
      <c r="F301" s="44">
        <v>343</v>
      </c>
      <c r="G301" s="20">
        <f t="shared" si="132"/>
        <v>-5763.688760806916</v>
      </c>
      <c r="H301" s="20">
        <f t="shared" si="138"/>
        <v>-4</v>
      </c>
      <c r="I301" s="20">
        <f t="shared" si="139"/>
        <v>-1.1527377521613833</v>
      </c>
      <c r="J301" s="8">
        <f t="shared" si="140"/>
        <v>-5763.688760806916</v>
      </c>
    </row>
    <row r="302" spans="1:10" s="45" customFormat="1" ht="21.75" customHeight="1">
      <c r="A302" s="44" t="s">
        <v>769</v>
      </c>
      <c r="B302" s="44" t="s">
        <v>88</v>
      </c>
      <c r="C302" s="8">
        <f t="shared" si="137"/>
        <v>549.1488193300385</v>
      </c>
      <c r="D302" s="44" t="s">
        <v>10</v>
      </c>
      <c r="E302" s="44">
        <v>910.5</v>
      </c>
      <c r="F302" s="44">
        <v>923</v>
      </c>
      <c r="G302" s="20">
        <f t="shared" si="132"/>
        <v>6864.360241625481</v>
      </c>
      <c r="H302" s="20">
        <f t="shared" si="138"/>
        <v>12.5</v>
      </c>
      <c r="I302" s="20">
        <f t="shared" si="139"/>
        <v>1.3728720483250962</v>
      </c>
      <c r="J302" s="8">
        <f t="shared" si="140"/>
        <v>6864.360241625481</v>
      </c>
    </row>
    <row r="303" spans="1:10" s="45" customFormat="1" ht="21.75" customHeight="1">
      <c r="A303" s="44" t="s">
        <v>770</v>
      </c>
      <c r="B303" s="44" t="s">
        <v>88</v>
      </c>
      <c r="C303" s="8">
        <f t="shared" si="137"/>
        <v>549.4505494505495</v>
      </c>
      <c r="D303" s="44" t="s">
        <v>10</v>
      </c>
      <c r="E303" s="44">
        <v>910</v>
      </c>
      <c r="F303" s="44">
        <v>925</v>
      </c>
      <c r="G303" s="20">
        <f t="shared" si="132"/>
        <v>8241.758241758242</v>
      </c>
      <c r="H303" s="20">
        <f t="shared" si="138"/>
        <v>14.999999999999998</v>
      </c>
      <c r="I303" s="20">
        <f t="shared" si="139"/>
        <v>1.648351648351648</v>
      </c>
      <c r="J303" s="8">
        <f t="shared" si="140"/>
        <v>8241.758241758242</v>
      </c>
    </row>
    <row r="304" spans="1:10" s="45" customFormat="1" ht="21.75" customHeight="1">
      <c r="A304" s="44" t="s">
        <v>771</v>
      </c>
      <c r="B304" s="44" t="s">
        <v>3</v>
      </c>
      <c r="C304" s="8">
        <f t="shared" si="137"/>
        <v>717.3601147776184</v>
      </c>
      <c r="D304" s="44" t="s">
        <v>10</v>
      </c>
      <c r="E304" s="44">
        <v>697</v>
      </c>
      <c r="F304" s="44">
        <v>708</v>
      </c>
      <c r="G304" s="20">
        <f t="shared" si="132"/>
        <v>7890.961262553802</v>
      </c>
      <c r="H304" s="20">
        <f t="shared" si="138"/>
        <v>11</v>
      </c>
      <c r="I304" s="20">
        <f t="shared" si="139"/>
        <v>1.5781922525107603</v>
      </c>
      <c r="J304" s="8">
        <f t="shared" si="140"/>
        <v>7890.961262553802</v>
      </c>
    </row>
    <row r="305" spans="1:10" s="45" customFormat="1" ht="21.75" customHeight="1">
      <c r="A305" s="44" t="s">
        <v>771</v>
      </c>
      <c r="B305" s="44" t="s">
        <v>121</v>
      </c>
      <c r="C305" s="8">
        <f t="shared" si="137"/>
        <v>1168.2242990654206</v>
      </c>
      <c r="D305" s="44" t="s">
        <v>10</v>
      </c>
      <c r="E305" s="44">
        <v>428</v>
      </c>
      <c r="F305" s="44">
        <v>434.5</v>
      </c>
      <c r="G305" s="20">
        <f t="shared" si="132"/>
        <v>7593.457943925234</v>
      </c>
      <c r="H305" s="20">
        <f t="shared" si="138"/>
        <v>6.5</v>
      </c>
      <c r="I305" s="20">
        <f t="shared" si="139"/>
        <v>1.5186915887850467</v>
      </c>
      <c r="J305" s="8">
        <f t="shared" si="140"/>
        <v>7593.457943925234</v>
      </c>
    </row>
    <row r="306" spans="1:10" s="1" customFormat="1" ht="20.25" customHeight="1">
      <c r="A306" s="15"/>
      <c r="B306" s="15"/>
      <c r="C306" s="14"/>
      <c r="D306" s="15"/>
      <c r="E306" s="15"/>
      <c r="F306" s="15"/>
      <c r="G306" s="21"/>
      <c r="H306" s="21"/>
      <c r="I306" s="24" t="s">
        <v>73</v>
      </c>
      <c r="J306" s="25">
        <f>SUM(J277:J305)</f>
        <v>79413.13573130689</v>
      </c>
    </row>
    <row r="307" spans="1:10" s="45" customFormat="1" ht="21.75" customHeight="1">
      <c r="A307" s="44" t="s">
        <v>826</v>
      </c>
      <c r="B307" s="44" t="s">
        <v>3</v>
      </c>
      <c r="C307" s="8">
        <f aca="true" t="shared" si="141" ref="C307:C317">500000/E307</f>
        <v>726.7441860465116</v>
      </c>
      <c r="D307" s="44" t="s">
        <v>10</v>
      </c>
      <c r="E307" s="44">
        <v>688</v>
      </c>
      <c r="F307" s="44">
        <v>696</v>
      </c>
      <c r="G307" s="20">
        <f aca="true" t="shared" si="142" ref="G307:G317">(IF($D307="SHORT",$E307-$F307,IF($D307="LONG",$F307-$E307)))*$C307</f>
        <v>5813.953488372093</v>
      </c>
      <c r="H307" s="20">
        <f aca="true" t="shared" si="143" ref="H307:H317">G307/C307</f>
        <v>8</v>
      </c>
      <c r="I307" s="20">
        <f aca="true" t="shared" si="144" ref="I307:I317">H307/E307*100</f>
        <v>1.1627906976744187</v>
      </c>
      <c r="J307" s="8">
        <f aca="true" t="shared" si="145" ref="J307:J317">H307*C307</f>
        <v>5813.953488372093</v>
      </c>
    </row>
    <row r="308" spans="1:10" s="45" customFormat="1" ht="21.75" customHeight="1">
      <c r="A308" s="44" t="s">
        <v>824</v>
      </c>
      <c r="B308" s="44" t="s">
        <v>825</v>
      </c>
      <c r="C308" s="8">
        <f t="shared" si="141"/>
        <v>1381.2154696132598</v>
      </c>
      <c r="D308" s="44" t="s">
        <v>10</v>
      </c>
      <c r="E308" s="44">
        <v>362</v>
      </c>
      <c r="F308" s="44">
        <v>365</v>
      </c>
      <c r="G308" s="20">
        <f t="shared" si="142"/>
        <v>4143.646408839779</v>
      </c>
      <c r="H308" s="20">
        <f t="shared" si="143"/>
        <v>2.9999999999999996</v>
      </c>
      <c r="I308" s="20">
        <f t="shared" si="144"/>
        <v>0.8287292817679556</v>
      </c>
      <c r="J308" s="8">
        <f t="shared" si="145"/>
        <v>4143.646408839779</v>
      </c>
    </row>
    <row r="309" spans="1:10" s="45" customFormat="1" ht="21.75" customHeight="1">
      <c r="A309" s="44" t="s">
        <v>823</v>
      </c>
      <c r="B309" s="44" t="s">
        <v>174</v>
      </c>
      <c r="C309" s="8">
        <f t="shared" si="141"/>
        <v>956.0229445506692</v>
      </c>
      <c r="D309" s="44" t="s">
        <v>11</v>
      </c>
      <c r="E309" s="44">
        <v>523</v>
      </c>
      <c r="F309" s="44">
        <v>516</v>
      </c>
      <c r="G309" s="20">
        <f t="shared" si="142"/>
        <v>6692.160611854684</v>
      </c>
      <c r="H309" s="20">
        <f t="shared" si="143"/>
        <v>7</v>
      </c>
      <c r="I309" s="20">
        <f t="shared" si="144"/>
        <v>1.338432122370937</v>
      </c>
      <c r="J309" s="8">
        <f t="shared" si="145"/>
        <v>6692.160611854684</v>
      </c>
    </row>
    <row r="310" spans="1:10" s="45" customFormat="1" ht="21.75" customHeight="1">
      <c r="A310" s="44" t="s">
        <v>823</v>
      </c>
      <c r="B310" s="44" t="s">
        <v>800</v>
      </c>
      <c r="C310" s="8">
        <f t="shared" si="141"/>
        <v>1225.4901960784314</v>
      </c>
      <c r="D310" s="44" t="s">
        <v>10</v>
      </c>
      <c r="E310" s="44">
        <v>408</v>
      </c>
      <c r="F310" s="44">
        <v>405</v>
      </c>
      <c r="G310" s="20">
        <f t="shared" si="142"/>
        <v>-3676.470588235294</v>
      </c>
      <c r="H310" s="20">
        <f t="shared" si="143"/>
        <v>-3</v>
      </c>
      <c r="I310" s="20">
        <f t="shared" si="144"/>
        <v>-0.7352941176470588</v>
      </c>
      <c r="J310" s="8">
        <f t="shared" si="145"/>
        <v>-3676.470588235294</v>
      </c>
    </row>
    <row r="311" spans="1:10" s="45" customFormat="1" ht="21.75" customHeight="1">
      <c r="A311" s="44" t="s">
        <v>822</v>
      </c>
      <c r="B311" s="44" t="s">
        <v>773</v>
      </c>
      <c r="C311" s="8">
        <f t="shared" si="141"/>
        <v>807.7544426494346</v>
      </c>
      <c r="D311" s="44" t="s">
        <v>10</v>
      </c>
      <c r="E311" s="44">
        <v>619</v>
      </c>
      <c r="F311" s="44">
        <v>625</v>
      </c>
      <c r="G311" s="20">
        <f t="shared" si="142"/>
        <v>4846.526655896608</v>
      </c>
      <c r="H311" s="20">
        <f t="shared" si="143"/>
        <v>6</v>
      </c>
      <c r="I311" s="20">
        <f t="shared" si="144"/>
        <v>0.9693053311793215</v>
      </c>
      <c r="J311" s="8">
        <f t="shared" si="145"/>
        <v>4846.526655896608</v>
      </c>
    </row>
    <row r="312" spans="1:10" s="45" customFormat="1" ht="21.75" customHeight="1">
      <c r="A312" s="44" t="s">
        <v>821</v>
      </c>
      <c r="B312" s="44" t="s">
        <v>182</v>
      </c>
      <c r="C312" s="8">
        <f t="shared" si="141"/>
        <v>765.6967840735069</v>
      </c>
      <c r="D312" s="44" t="s">
        <v>10</v>
      </c>
      <c r="E312" s="44">
        <v>653</v>
      </c>
      <c r="F312" s="44">
        <v>648</v>
      </c>
      <c r="G312" s="20">
        <f t="shared" si="142"/>
        <v>-3828.4839203675347</v>
      </c>
      <c r="H312" s="20">
        <f t="shared" si="143"/>
        <v>-5</v>
      </c>
      <c r="I312" s="20">
        <f t="shared" si="144"/>
        <v>-0.7656967840735069</v>
      </c>
      <c r="J312" s="8">
        <f t="shared" si="145"/>
        <v>-3828.4839203675347</v>
      </c>
    </row>
    <row r="313" spans="1:10" s="45" customFormat="1" ht="21.75" customHeight="1">
      <c r="A313" s="44" t="s">
        <v>820</v>
      </c>
      <c r="B313" s="44" t="s">
        <v>88</v>
      </c>
      <c r="C313" s="8">
        <f t="shared" si="141"/>
        <v>559.2841163310962</v>
      </c>
      <c r="D313" s="44" t="s">
        <v>11</v>
      </c>
      <c r="E313" s="44">
        <v>894</v>
      </c>
      <c r="F313" s="44">
        <v>886</v>
      </c>
      <c r="G313" s="20">
        <f t="shared" si="142"/>
        <v>4474.27293064877</v>
      </c>
      <c r="H313" s="20">
        <f t="shared" si="143"/>
        <v>8</v>
      </c>
      <c r="I313" s="20">
        <f t="shared" si="144"/>
        <v>0.8948545861297539</v>
      </c>
      <c r="J313" s="8">
        <f t="shared" si="145"/>
        <v>4474.27293064877</v>
      </c>
    </row>
    <row r="314" spans="1:10" s="45" customFormat="1" ht="21.75" customHeight="1">
      <c r="A314" s="44" t="s">
        <v>819</v>
      </c>
      <c r="B314" s="44" t="s">
        <v>88</v>
      </c>
      <c r="C314" s="8">
        <f t="shared" si="141"/>
        <v>542.8881650380022</v>
      </c>
      <c r="D314" s="44" t="s">
        <v>11</v>
      </c>
      <c r="E314" s="44">
        <v>921</v>
      </c>
      <c r="F314" s="44">
        <v>908</v>
      </c>
      <c r="G314" s="20">
        <f t="shared" si="142"/>
        <v>7057.546145494029</v>
      </c>
      <c r="H314" s="20">
        <f t="shared" si="143"/>
        <v>13</v>
      </c>
      <c r="I314" s="20">
        <f t="shared" si="144"/>
        <v>1.4115092290988056</v>
      </c>
      <c r="J314" s="8">
        <f t="shared" si="145"/>
        <v>7057.546145494029</v>
      </c>
    </row>
    <row r="315" spans="1:10" s="45" customFormat="1" ht="21.75" customHeight="1">
      <c r="A315" s="44" t="s">
        <v>818</v>
      </c>
      <c r="B315" s="44" t="s">
        <v>640</v>
      </c>
      <c r="C315" s="8">
        <f t="shared" si="141"/>
        <v>677.5067750677507</v>
      </c>
      <c r="D315" s="44" t="s">
        <v>11</v>
      </c>
      <c r="E315" s="44">
        <v>738</v>
      </c>
      <c r="F315" s="44">
        <v>731</v>
      </c>
      <c r="G315" s="20">
        <f t="shared" si="142"/>
        <v>4742.547425474255</v>
      </c>
      <c r="H315" s="20">
        <f t="shared" si="143"/>
        <v>7</v>
      </c>
      <c r="I315" s="20">
        <f t="shared" si="144"/>
        <v>0.9485094850948509</v>
      </c>
      <c r="J315" s="8">
        <f t="shared" si="145"/>
        <v>4742.547425474255</v>
      </c>
    </row>
    <row r="316" spans="1:10" s="45" customFormat="1" ht="21.75" customHeight="1">
      <c r="A316" s="44" t="s">
        <v>817</v>
      </c>
      <c r="B316" s="44" t="s">
        <v>773</v>
      </c>
      <c r="C316" s="8">
        <f t="shared" si="141"/>
        <v>766.8711656441718</v>
      </c>
      <c r="D316" s="44" t="s">
        <v>10</v>
      </c>
      <c r="E316" s="44">
        <v>652</v>
      </c>
      <c r="F316" s="44">
        <v>659</v>
      </c>
      <c r="G316" s="20">
        <f t="shared" si="142"/>
        <v>5368.098159509203</v>
      </c>
      <c r="H316" s="20">
        <f t="shared" si="143"/>
        <v>7</v>
      </c>
      <c r="I316" s="20">
        <f t="shared" si="144"/>
        <v>1.0736196319018405</v>
      </c>
      <c r="J316" s="8">
        <f t="shared" si="145"/>
        <v>5368.098159509203</v>
      </c>
    </row>
    <row r="317" spans="1:10" s="45" customFormat="1" ht="21.75" customHeight="1">
      <c r="A317" s="44" t="s">
        <v>816</v>
      </c>
      <c r="B317" s="44" t="s">
        <v>1</v>
      </c>
      <c r="C317" s="8">
        <f t="shared" si="141"/>
        <v>961.5384615384615</v>
      </c>
      <c r="D317" s="44" t="s">
        <v>10</v>
      </c>
      <c r="E317" s="44">
        <v>520</v>
      </c>
      <c r="F317" s="44">
        <v>524</v>
      </c>
      <c r="G317" s="20">
        <f t="shared" si="142"/>
        <v>3846.153846153846</v>
      </c>
      <c r="H317" s="20">
        <f t="shared" si="143"/>
        <v>4</v>
      </c>
      <c r="I317" s="20">
        <f t="shared" si="144"/>
        <v>0.7692307692307693</v>
      </c>
      <c r="J317" s="8">
        <f t="shared" si="145"/>
        <v>3846.153846153846</v>
      </c>
    </row>
    <row r="318" spans="1:10" s="45" customFormat="1" ht="21.75" customHeight="1">
      <c r="A318" s="44" t="s">
        <v>815</v>
      </c>
      <c r="B318" s="44" t="s">
        <v>3</v>
      </c>
      <c r="C318" s="8">
        <f>500000/E318</f>
        <v>652.7415143603133</v>
      </c>
      <c r="D318" s="44" t="s">
        <v>11</v>
      </c>
      <c r="E318" s="44">
        <v>766</v>
      </c>
      <c r="F318" s="44">
        <v>761</v>
      </c>
      <c r="G318" s="20">
        <f aca="true" t="shared" si="146" ref="G318:G327">(IF($D318="SHORT",$E318-$F318,IF($D318="LONG",$F318-$E318)))*$C318</f>
        <v>3263.7075718015667</v>
      </c>
      <c r="H318" s="20">
        <f>G318/C318</f>
        <v>5</v>
      </c>
      <c r="I318" s="20">
        <f>H318/E318*100</f>
        <v>0.6527415143603132</v>
      </c>
      <c r="J318" s="8">
        <f>H318*C318</f>
        <v>3263.7075718015667</v>
      </c>
    </row>
    <row r="319" spans="1:10" s="45" customFormat="1" ht="21.75" customHeight="1">
      <c r="A319" s="44" t="s">
        <v>814</v>
      </c>
      <c r="B319" s="44" t="s">
        <v>88</v>
      </c>
      <c r="C319" s="8">
        <f>500000/E319</f>
        <v>559.2841163310962</v>
      </c>
      <c r="D319" s="44" t="s">
        <v>10</v>
      </c>
      <c r="E319" s="44">
        <v>894</v>
      </c>
      <c r="F319" s="44">
        <v>912</v>
      </c>
      <c r="G319" s="20">
        <f t="shared" si="146"/>
        <v>10067.114093959732</v>
      </c>
      <c r="H319" s="20">
        <f aca="true" t="shared" si="147" ref="H319:H327">G319/C319</f>
        <v>18</v>
      </c>
      <c r="I319" s="20">
        <f aca="true" t="shared" si="148" ref="I319:I327">H319/E319*100</f>
        <v>2.013422818791946</v>
      </c>
      <c r="J319" s="8">
        <f aca="true" t="shared" si="149" ref="J319:J327">H319*C319</f>
        <v>10067.114093959732</v>
      </c>
    </row>
    <row r="320" spans="1:10" s="45" customFormat="1" ht="21.75" customHeight="1">
      <c r="A320" s="44" t="s">
        <v>813</v>
      </c>
      <c r="B320" s="44" t="s">
        <v>87</v>
      </c>
      <c r="C320" s="8">
        <f>500000/E320</f>
        <v>608.272506082725</v>
      </c>
      <c r="D320" s="44" t="s">
        <v>11</v>
      </c>
      <c r="E320" s="44">
        <v>822</v>
      </c>
      <c r="F320" s="44">
        <v>811</v>
      </c>
      <c r="G320" s="20">
        <f t="shared" si="146"/>
        <v>6690.997566909976</v>
      </c>
      <c r="H320" s="20">
        <f t="shared" si="147"/>
        <v>11</v>
      </c>
      <c r="I320" s="20">
        <f t="shared" si="148"/>
        <v>1.338199513381995</v>
      </c>
      <c r="J320" s="8">
        <f t="shared" si="149"/>
        <v>6690.997566909976</v>
      </c>
    </row>
    <row r="321" spans="1:10" s="45" customFormat="1" ht="21.75" customHeight="1">
      <c r="A321" s="44" t="s">
        <v>812</v>
      </c>
      <c r="B321" s="44" t="s">
        <v>121</v>
      </c>
      <c r="C321" s="8">
        <f aca="true" t="shared" si="150" ref="C321:C327">500000/E321</f>
        <v>1259.4458438287154</v>
      </c>
      <c r="D321" s="44" t="s">
        <v>10</v>
      </c>
      <c r="E321" s="44">
        <v>397</v>
      </c>
      <c r="F321" s="44">
        <v>407</v>
      </c>
      <c r="G321" s="20">
        <f t="shared" si="146"/>
        <v>12594.458438287154</v>
      </c>
      <c r="H321" s="20">
        <f t="shared" si="147"/>
        <v>10</v>
      </c>
      <c r="I321" s="20">
        <f t="shared" si="148"/>
        <v>2.518891687657431</v>
      </c>
      <c r="J321" s="8">
        <f t="shared" si="149"/>
        <v>12594.458438287154</v>
      </c>
    </row>
    <row r="322" spans="1:10" s="45" customFormat="1" ht="21.75" customHeight="1">
      <c r="A322" s="44" t="s">
        <v>811</v>
      </c>
      <c r="B322" s="44" t="s">
        <v>88</v>
      </c>
      <c r="C322" s="8">
        <f t="shared" si="150"/>
        <v>565.6108597285067</v>
      </c>
      <c r="D322" s="44" t="s">
        <v>10</v>
      </c>
      <c r="E322" s="44">
        <v>884</v>
      </c>
      <c r="F322" s="44">
        <v>903</v>
      </c>
      <c r="G322" s="20">
        <f t="shared" si="146"/>
        <v>10746.606334841628</v>
      </c>
      <c r="H322" s="20">
        <f t="shared" si="147"/>
        <v>19</v>
      </c>
      <c r="I322" s="20">
        <f t="shared" si="148"/>
        <v>2.1493212669683257</v>
      </c>
      <c r="J322" s="8">
        <f t="shared" si="149"/>
        <v>10746.606334841628</v>
      </c>
    </row>
    <row r="323" spans="1:10" s="45" customFormat="1" ht="21.75" customHeight="1">
      <c r="A323" s="44" t="s">
        <v>810</v>
      </c>
      <c r="B323" s="44" t="s">
        <v>174</v>
      </c>
      <c r="C323" s="8">
        <f t="shared" si="150"/>
        <v>931.0986964618249</v>
      </c>
      <c r="D323" s="44" t="s">
        <v>10</v>
      </c>
      <c r="E323" s="44">
        <v>537</v>
      </c>
      <c r="F323" s="44">
        <v>533</v>
      </c>
      <c r="G323" s="20">
        <f t="shared" si="146"/>
        <v>-3724.3947858472998</v>
      </c>
      <c r="H323" s="20">
        <f t="shared" si="147"/>
        <v>-4</v>
      </c>
      <c r="I323" s="20">
        <f t="shared" si="148"/>
        <v>-0.74487895716946</v>
      </c>
      <c r="J323" s="8">
        <f t="shared" si="149"/>
        <v>-3724.3947858472998</v>
      </c>
    </row>
    <row r="324" spans="1:10" s="45" customFormat="1" ht="21.75" customHeight="1">
      <c r="A324" s="44" t="s">
        <v>809</v>
      </c>
      <c r="B324" s="44" t="s">
        <v>3</v>
      </c>
      <c r="C324" s="8">
        <f t="shared" si="150"/>
        <v>672.0430107526881</v>
      </c>
      <c r="D324" s="44" t="s">
        <v>10</v>
      </c>
      <c r="E324" s="44">
        <v>744</v>
      </c>
      <c r="F324" s="44">
        <v>753</v>
      </c>
      <c r="G324" s="20">
        <f t="shared" si="146"/>
        <v>6048.387096774193</v>
      </c>
      <c r="H324" s="20">
        <f t="shared" si="147"/>
        <v>9</v>
      </c>
      <c r="I324" s="20">
        <f t="shared" si="148"/>
        <v>1.2096774193548387</v>
      </c>
      <c r="J324" s="8">
        <f t="shared" si="149"/>
        <v>6048.387096774193</v>
      </c>
    </row>
    <row r="325" spans="1:10" s="45" customFormat="1" ht="21.75" customHeight="1">
      <c r="A325" s="44" t="s">
        <v>808</v>
      </c>
      <c r="B325" s="44" t="s">
        <v>510</v>
      </c>
      <c r="C325" s="8">
        <f t="shared" si="150"/>
        <v>2678.093197643278</v>
      </c>
      <c r="D325" s="44" t="s">
        <v>10</v>
      </c>
      <c r="E325" s="44">
        <v>186.7</v>
      </c>
      <c r="F325" s="44">
        <v>186</v>
      </c>
      <c r="G325" s="20">
        <f t="shared" si="146"/>
        <v>-1874.6652383502642</v>
      </c>
      <c r="H325" s="20">
        <f t="shared" si="147"/>
        <v>-0.6999999999999886</v>
      </c>
      <c r="I325" s="20">
        <f t="shared" si="148"/>
        <v>-0.37493304767005287</v>
      </c>
      <c r="J325" s="8">
        <f t="shared" si="149"/>
        <v>-1874.6652383502642</v>
      </c>
    </row>
    <row r="326" spans="1:10" s="45" customFormat="1" ht="21.75" customHeight="1">
      <c r="A326" s="44" t="s">
        <v>807</v>
      </c>
      <c r="B326" s="44" t="s">
        <v>117</v>
      </c>
      <c r="C326" s="8">
        <f t="shared" si="150"/>
        <v>734.2143906020558</v>
      </c>
      <c r="D326" s="44" t="s">
        <v>10</v>
      </c>
      <c r="E326" s="44">
        <v>681</v>
      </c>
      <c r="F326" s="44">
        <v>677</v>
      </c>
      <c r="G326" s="20">
        <f t="shared" si="146"/>
        <v>-2936.857562408223</v>
      </c>
      <c r="H326" s="20">
        <f t="shared" si="147"/>
        <v>-4</v>
      </c>
      <c r="I326" s="20">
        <f t="shared" si="148"/>
        <v>-0.5873715124816447</v>
      </c>
      <c r="J326" s="8">
        <f t="shared" si="149"/>
        <v>-2936.857562408223</v>
      </c>
    </row>
    <row r="327" spans="1:10" s="45" customFormat="1" ht="21.75" customHeight="1">
      <c r="A327" s="44" t="s">
        <v>806</v>
      </c>
      <c r="B327" s="44" t="s">
        <v>3</v>
      </c>
      <c r="C327" s="8">
        <f t="shared" si="150"/>
        <v>663.1299734748011</v>
      </c>
      <c r="D327" s="44" t="s">
        <v>11</v>
      </c>
      <c r="E327" s="44">
        <v>754</v>
      </c>
      <c r="F327" s="44">
        <v>745</v>
      </c>
      <c r="G327" s="20">
        <f t="shared" si="146"/>
        <v>5968.16976127321</v>
      </c>
      <c r="H327" s="20">
        <f t="shared" si="147"/>
        <v>9</v>
      </c>
      <c r="I327" s="20">
        <f t="shared" si="148"/>
        <v>1.1936339522546418</v>
      </c>
      <c r="J327" s="8">
        <f t="shared" si="149"/>
        <v>5968.16976127321</v>
      </c>
    </row>
    <row r="328" spans="1:10" s="45" customFormat="1" ht="21.75" customHeight="1">
      <c r="A328" s="44" t="s">
        <v>768</v>
      </c>
      <c r="B328" s="44" t="s">
        <v>3</v>
      </c>
      <c r="C328" s="8">
        <f>500000/E328</f>
        <v>680.2721088435375</v>
      </c>
      <c r="D328" s="44" t="s">
        <v>10</v>
      </c>
      <c r="E328" s="44">
        <v>735</v>
      </c>
      <c r="F328" s="44">
        <v>744</v>
      </c>
      <c r="G328" s="20">
        <f>(IF($D328="SHORT",$E328-$F328,IF($D328="LONG",$F328-$E328)))*$C328</f>
        <v>6122.448979591837</v>
      </c>
      <c r="H328" s="20">
        <f>G328/C328</f>
        <v>9</v>
      </c>
      <c r="I328" s="20">
        <f>H328/E328*100</f>
        <v>1.2244897959183674</v>
      </c>
      <c r="J328" s="8">
        <f>H328*C328</f>
        <v>6122.448979591837</v>
      </c>
    </row>
    <row r="329" spans="1:10" s="45" customFormat="1" ht="21.75" customHeight="1">
      <c r="A329" s="44" t="s">
        <v>768</v>
      </c>
      <c r="B329" s="44" t="s">
        <v>174</v>
      </c>
      <c r="C329" s="8">
        <f>500000/E329</f>
        <v>948.0470231323474</v>
      </c>
      <c r="D329" s="44" t="s">
        <v>10</v>
      </c>
      <c r="E329" s="44">
        <v>527.4</v>
      </c>
      <c r="F329" s="44">
        <v>532</v>
      </c>
      <c r="G329" s="20">
        <f>(IF($D329="SHORT",$E329-$F329,IF($D329="LONG",$F329-$E329)))*$C329</f>
        <v>4361.016306408819</v>
      </c>
      <c r="H329" s="20">
        <f>G329/C329</f>
        <v>4.600000000000023</v>
      </c>
      <c r="I329" s="20">
        <f>H329/E329*100</f>
        <v>0.872203261281764</v>
      </c>
      <c r="J329" s="8">
        <f>H329*C329</f>
        <v>4361.016306408819</v>
      </c>
    </row>
    <row r="330" spans="1:10" s="1" customFormat="1" ht="20.25" customHeight="1">
      <c r="A330" s="15"/>
      <c r="B330" s="15"/>
      <c r="C330" s="14"/>
      <c r="D330" s="15"/>
      <c r="E330" s="15"/>
      <c r="F330" s="15"/>
      <c r="G330" s="21"/>
      <c r="H330" s="21"/>
      <c r="I330" s="24" t="s">
        <v>73</v>
      </c>
      <c r="J330" s="25">
        <f>SUM(J307:J329)</f>
        <v>96806.93972688276</v>
      </c>
    </row>
    <row r="331" spans="1:10" s="45" customFormat="1" ht="21.75" customHeight="1">
      <c r="A331" s="44" t="s">
        <v>805</v>
      </c>
      <c r="B331" s="44" t="s">
        <v>31</v>
      </c>
      <c r="C331" s="6">
        <f aca="true" t="shared" si="151" ref="C331:C336">500000/E331</f>
        <v>433.27556325823224</v>
      </c>
      <c r="D331" s="44" t="s">
        <v>10</v>
      </c>
      <c r="E331" s="44">
        <v>1154</v>
      </c>
      <c r="F331" s="44">
        <v>1165</v>
      </c>
      <c r="G331" s="20">
        <f aca="true" t="shared" si="152" ref="G331:G340">(IF($D331="SHORT",$E331-$F331,IF($D331="LONG",$F331-$E331)))*$C331</f>
        <v>4766.031195840555</v>
      </c>
      <c r="H331" s="20">
        <f aca="true" t="shared" si="153" ref="H331:H340">G331/C331</f>
        <v>11</v>
      </c>
      <c r="I331" s="20">
        <f aca="true" t="shared" si="154" ref="I331:I340">H331/E331*100</f>
        <v>0.9532062391681109</v>
      </c>
      <c r="J331" s="8">
        <f aca="true" t="shared" si="155" ref="J331:J340">H331*C331</f>
        <v>4766.031195840555</v>
      </c>
    </row>
    <row r="332" spans="1:10" s="45" customFormat="1" ht="21.75" customHeight="1">
      <c r="A332" s="44" t="s">
        <v>804</v>
      </c>
      <c r="B332" s="44" t="s">
        <v>3</v>
      </c>
      <c r="C332" s="6">
        <f t="shared" si="151"/>
        <v>672.0430107526881</v>
      </c>
      <c r="D332" s="44" t="s">
        <v>11</v>
      </c>
      <c r="E332" s="44">
        <v>744</v>
      </c>
      <c r="F332" s="44">
        <v>736</v>
      </c>
      <c r="G332" s="20">
        <f t="shared" si="152"/>
        <v>5376.344086021505</v>
      </c>
      <c r="H332" s="20">
        <f t="shared" si="153"/>
        <v>8</v>
      </c>
      <c r="I332" s="20">
        <f t="shared" si="154"/>
        <v>1.0752688172043012</v>
      </c>
      <c r="J332" s="8">
        <f t="shared" si="155"/>
        <v>5376.344086021505</v>
      </c>
    </row>
    <row r="333" spans="1:10" s="45" customFormat="1" ht="21.75" customHeight="1">
      <c r="A333" s="44" t="s">
        <v>803</v>
      </c>
      <c r="B333" s="44" t="s">
        <v>3</v>
      </c>
      <c r="C333" s="6">
        <f t="shared" si="151"/>
        <v>676.5899864682003</v>
      </c>
      <c r="D333" s="44" t="s">
        <v>10</v>
      </c>
      <c r="E333" s="44">
        <v>739</v>
      </c>
      <c r="F333" s="44">
        <v>733</v>
      </c>
      <c r="G333" s="20">
        <f t="shared" si="152"/>
        <v>-4059.539918809202</v>
      </c>
      <c r="H333" s="20">
        <f t="shared" si="153"/>
        <v>-6</v>
      </c>
      <c r="I333" s="20">
        <f t="shared" si="154"/>
        <v>-0.8119079837618403</v>
      </c>
      <c r="J333" s="8">
        <f t="shared" si="155"/>
        <v>-4059.539918809202</v>
      </c>
    </row>
    <row r="334" spans="1:10" s="1" customFormat="1" ht="20.25" customHeight="1">
      <c r="A334" s="2" t="s">
        <v>765</v>
      </c>
      <c r="B334" s="2" t="s">
        <v>767</v>
      </c>
      <c r="C334" s="6">
        <f t="shared" si="151"/>
        <v>824.4023083264633</v>
      </c>
      <c r="D334" s="2" t="s">
        <v>10</v>
      </c>
      <c r="E334" s="2">
        <v>606.5</v>
      </c>
      <c r="F334" s="2">
        <v>612</v>
      </c>
      <c r="G334" s="20">
        <f t="shared" si="152"/>
        <v>4534.212695795548</v>
      </c>
      <c r="H334" s="20">
        <f t="shared" si="153"/>
        <v>5.5</v>
      </c>
      <c r="I334" s="20">
        <f t="shared" si="154"/>
        <v>0.9068425391591096</v>
      </c>
      <c r="J334" s="8">
        <f t="shared" si="155"/>
        <v>4534.212695795548</v>
      </c>
    </row>
    <row r="335" spans="1:10" s="1" customFormat="1" ht="20.25" customHeight="1">
      <c r="A335" s="2" t="s">
        <v>765</v>
      </c>
      <c r="B335" s="2" t="s">
        <v>766</v>
      </c>
      <c r="C335" s="6">
        <f t="shared" si="151"/>
        <v>1157.4074074074074</v>
      </c>
      <c r="D335" s="2" t="s">
        <v>10</v>
      </c>
      <c r="E335" s="2">
        <v>432</v>
      </c>
      <c r="F335" s="2">
        <v>438</v>
      </c>
      <c r="G335" s="20">
        <f t="shared" si="152"/>
        <v>6944.444444444444</v>
      </c>
      <c r="H335" s="20">
        <f t="shared" si="153"/>
        <v>6</v>
      </c>
      <c r="I335" s="20">
        <f t="shared" si="154"/>
        <v>1.3888888888888888</v>
      </c>
      <c r="J335" s="8">
        <f t="shared" si="155"/>
        <v>6944.444444444444</v>
      </c>
    </row>
    <row r="336" spans="1:10" s="1" customFormat="1" ht="20.25" customHeight="1">
      <c r="A336" s="2" t="s">
        <v>765</v>
      </c>
      <c r="B336" s="2" t="s">
        <v>134</v>
      </c>
      <c r="C336" s="6">
        <f t="shared" si="151"/>
        <v>1152.073732718894</v>
      </c>
      <c r="D336" s="2" t="s">
        <v>10</v>
      </c>
      <c r="E336" s="2">
        <v>434</v>
      </c>
      <c r="F336" s="2">
        <v>430</v>
      </c>
      <c r="G336" s="20">
        <f t="shared" si="152"/>
        <v>-4608.294930875576</v>
      </c>
      <c r="H336" s="20">
        <f t="shared" si="153"/>
        <v>-4</v>
      </c>
      <c r="I336" s="20">
        <f t="shared" si="154"/>
        <v>-0.9216589861751152</v>
      </c>
      <c r="J336" s="8">
        <f t="shared" si="155"/>
        <v>-4608.294930875576</v>
      </c>
    </row>
    <row r="337" spans="1:10" s="1" customFormat="1" ht="20.25" customHeight="1">
      <c r="A337" s="2" t="s">
        <v>801</v>
      </c>
      <c r="B337" s="2" t="s">
        <v>802</v>
      </c>
      <c r="C337" s="6">
        <f aca="true" t="shared" si="156" ref="C337:C354">500000/E337</f>
        <v>2732.24043715847</v>
      </c>
      <c r="D337" s="2" t="s">
        <v>10</v>
      </c>
      <c r="E337" s="2">
        <v>183</v>
      </c>
      <c r="F337" s="2">
        <v>184</v>
      </c>
      <c r="G337" s="20">
        <f t="shared" si="152"/>
        <v>2732.24043715847</v>
      </c>
      <c r="H337" s="20">
        <f t="shared" si="153"/>
        <v>1</v>
      </c>
      <c r="I337" s="20">
        <f t="shared" si="154"/>
        <v>0.546448087431694</v>
      </c>
      <c r="J337" s="8">
        <f t="shared" si="155"/>
        <v>2732.24043715847</v>
      </c>
    </row>
    <row r="338" spans="1:10" s="1" customFormat="1" ht="20.25" customHeight="1">
      <c r="A338" s="2" t="s">
        <v>801</v>
      </c>
      <c r="B338" s="2" t="s">
        <v>3</v>
      </c>
      <c r="C338" s="6">
        <f t="shared" si="156"/>
        <v>702.2471910112359</v>
      </c>
      <c r="D338" s="2" t="s">
        <v>10</v>
      </c>
      <c r="E338" s="2">
        <v>712</v>
      </c>
      <c r="F338" s="2">
        <v>722</v>
      </c>
      <c r="G338" s="20">
        <f t="shared" si="152"/>
        <v>7022.471910112359</v>
      </c>
      <c r="H338" s="20">
        <f t="shared" si="153"/>
        <v>10</v>
      </c>
      <c r="I338" s="20">
        <f t="shared" si="154"/>
        <v>1.4044943820224718</v>
      </c>
      <c r="J338" s="8">
        <f t="shared" si="155"/>
        <v>7022.471910112359</v>
      </c>
    </row>
    <row r="339" spans="1:10" s="1" customFormat="1" ht="20.25" customHeight="1">
      <c r="A339" s="2" t="s">
        <v>799</v>
      </c>
      <c r="B339" s="2" t="s">
        <v>800</v>
      </c>
      <c r="C339" s="6">
        <f t="shared" si="156"/>
        <v>1319.2612137203166</v>
      </c>
      <c r="D339" s="2" t="s">
        <v>10</v>
      </c>
      <c r="E339" s="2">
        <v>379</v>
      </c>
      <c r="F339" s="2">
        <v>377.5</v>
      </c>
      <c r="G339" s="20">
        <f t="shared" si="152"/>
        <v>-1978.8918205804748</v>
      </c>
      <c r="H339" s="20">
        <f t="shared" si="153"/>
        <v>-1.5</v>
      </c>
      <c r="I339" s="20">
        <f t="shared" si="154"/>
        <v>-0.395778364116095</v>
      </c>
      <c r="J339" s="8">
        <f t="shared" si="155"/>
        <v>-1978.8918205804748</v>
      </c>
    </row>
    <row r="340" spans="1:10" s="1" customFormat="1" ht="20.25" customHeight="1">
      <c r="A340" s="2" t="s">
        <v>798</v>
      </c>
      <c r="B340" s="2" t="s">
        <v>773</v>
      </c>
      <c r="C340" s="6">
        <f t="shared" si="156"/>
        <v>847.457627118644</v>
      </c>
      <c r="D340" s="2" t="s">
        <v>11</v>
      </c>
      <c r="E340" s="2">
        <v>590</v>
      </c>
      <c r="F340" s="2">
        <v>584</v>
      </c>
      <c r="G340" s="20">
        <f t="shared" si="152"/>
        <v>5084.745762711864</v>
      </c>
      <c r="H340" s="20">
        <f t="shared" si="153"/>
        <v>5.999999999999999</v>
      </c>
      <c r="I340" s="20">
        <f t="shared" si="154"/>
        <v>1.0169491525423728</v>
      </c>
      <c r="J340" s="8">
        <f t="shared" si="155"/>
        <v>5084.745762711864</v>
      </c>
    </row>
    <row r="341" spans="1:10" s="1" customFormat="1" ht="20.25" customHeight="1">
      <c r="A341" s="2" t="s">
        <v>797</v>
      </c>
      <c r="B341" s="2" t="s">
        <v>28</v>
      </c>
      <c r="C341" s="6">
        <f t="shared" si="156"/>
        <v>510.2040816326531</v>
      </c>
      <c r="D341" s="2" t="s">
        <v>10</v>
      </c>
      <c r="E341" s="2">
        <v>980</v>
      </c>
      <c r="F341" s="2">
        <v>974</v>
      </c>
      <c r="G341" s="20">
        <f aca="true" t="shared" si="157" ref="G341:G353">(IF($D341="SHORT",$E341-$F341,IF($D341="LONG",$F341-$E341)))*$C341</f>
        <v>-3061.2244897959185</v>
      </c>
      <c r="H341" s="20">
        <f aca="true" t="shared" si="158" ref="H341:H353">G341/C341</f>
        <v>-6</v>
      </c>
      <c r="I341" s="20">
        <f aca="true" t="shared" si="159" ref="I341:I353">H341/E341*100</f>
        <v>-0.6122448979591837</v>
      </c>
      <c r="J341" s="8">
        <f aca="true" t="shared" si="160" ref="J341:J353">H341*C341</f>
        <v>-3061.2244897959185</v>
      </c>
    </row>
    <row r="342" spans="1:10" s="1" customFormat="1" ht="20.25" customHeight="1">
      <c r="A342" s="2" t="s">
        <v>797</v>
      </c>
      <c r="B342" s="2" t="s">
        <v>3</v>
      </c>
      <c r="C342" s="6">
        <f t="shared" si="156"/>
        <v>707.2135785007072</v>
      </c>
      <c r="D342" s="2" t="s">
        <v>10</v>
      </c>
      <c r="E342" s="2">
        <v>707</v>
      </c>
      <c r="F342" s="2">
        <v>702</v>
      </c>
      <c r="G342" s="20">
        <f t="shared" si="157"/>
        <v>-3536.067892503536</v>
      </c>
      <c r="H342" s="20">
        <f t="shared" si="158"/>
        <v>-5</v>
      </c>
      <c r="I342" s="20">
        <f t="shared" si="159"/>
        <v>-0.7072135785007072</v>
      </c>
      <c r="J342" s="8">
        <f t="shared" si="160"/>
        <v>-3536.067892503536</v>
      </c>
    </row>
    <row r="343" spans="1:10" s="1" customFormat="1" ht="20.25" customHeight="1">
      <c r="A343" s="2" t="s">
        <v>796</v>
      </c>
      <c r="B343" s="2" t="s">
        <v>3</v>
      </c>
      <c r="C343" s="6">
        <f t="shared" si="156"/>
        <v>709.2198581560284</v>
      </c>
      <c r="D343" s="2" t="s">
        <v>10</v>
      </c>
      <c r="E343" s="2">
        <v>705</v>
      </c>
      <c r="F343" s="2">
        <v>698</v>
      </c>
      <c r="G343" s="20">
        <f t="shared" si="157"/>
        <v>-4964.5390070921985</v>
      </c>
      <c r="H343" s="20">
        <f t="shared" si="158"/>
        <v>-6.999999999999999</v>
      </c>
      <c r="I343" s="20">
        <f t="shared" si="159"/>
        <v>-0.9929078014184396</v>
      </c>
      <c r="J343" s="8">
        <f t="shared" si="160"/>
        <v>-4964.5390070921985</v>
      </c>
    </row>
    <row r="344" spans="1:10" s="1" customFormat="1" ht="20.25" customHeight="1">
      <c r="A344" s="2" t="s">
        <v>796</v>
      </c>
      <c r="B344" s="2" t="s">
        <v>104</v>
      </c>
      <c r="C344" s="6">
        <f t="shared" si="156"/>
        <v>2967.359050445104</v>
      </c>
      <c r="D344" s="2" t="s">
        <v>10</v>
      </c>
      <c r="E344" s="2">
        <v>168.5</v>
      </c>
      <c r="F344" s="2">
        <v>170</v>
      </c>
      <c r="G344" s="20">
        <f t="shared" si="157"/>
        <v>4451.038575667656</v>
      </c>
      <c r="H344" s="20">
        <f t="shared" si="158"/>
        <v>1.5</v>
      </c>
      <c r="I344" s="20">
        <f t="shared" si="159"/>
        <v>0.8902077151335311</v>
      </c>
      <c r="J344" s="8">
        <f t="shared" si="160"/>
        <v>4451.038575667656</v>
      </c>
    </row>
    <row r="345" spans="1:10" s="1" customFormat="1" ht="20.25" customHeight="1">
      <c r="A345" s="2" t="s">
        <v>795</v>
      </c>
      <c r="B345" s="2" t="s">
        <v>104</v>
      </c>
      <c r="C345" s="6">
        <f t="shared" si="156"/>
        <v>2918.855808523059</v>
      </c>
      <c r="D345" s="2" t="s">
        <v>10</v>
      </c>
      <c r="E345" s="2">
        <v>171.3</v>
      </c>
      <c r="F345" s="2">
        <v>172.6</v>
      </c>
      <c r="G345" s="20">
        <f t="shared" si="157"/>
        <v>3794.5125510799267</v>
      </c>
      <c r="H345" s="20">
        <f t="shared" si="158"/>
        <v>1.299999999999983</v>
      </c>
      <c r="I345" s="20">
        <f t="shared" si="159"/>
        <v>0.7589025102159853</v>
      </c>
      <c r="J345" s="8">
        <f t="shared" si="160"/>
        <v>3794.5125510799267</v>
      </c>
    </row>
    <row r="346" spans="1:10" s="1" customFormat="1" ht="20.25" customHeight="1">
      <c r="A346" s="2" t="s">
        <v>794</v>
      </c>
      <c r="B346" s="2" t="s">
        <v>22</v>
      </c>
      <c r="C346" s="6">
        <f t="shared" si="156"/>
        <v>2747.252747252747</v>
      </c>
      <c r="D346" s="2" t="s">
        <v>10</v>
      </c>
      <c r="E346" s="2">
        <v>182</v>
      </c>
      <c r="F346" s="2">
        <v>181</v>
      </c>
      <c r="G346" s="20">
        <f t="shared" si="157"/>
        <v>-2747.252747252747</v>
      </c>
      <c r="H346" s="20">
        <f t="shared" si="158"/>
        <v>-1</v>
      </c>
      <c r="I346" s="20">
        <f t="shared" si="159"/>
        <v>-0.5494505494505495</v>
      </c>
      <c r="J346" s="8">
        <f t="shared" si="160"/>
        <v>-2747.252747252747</v>
      </c>
    </row>
    <row r="347" spans="1:10" s="1" customFormat="1" ht="20.25" customHeight="1">
      <c r="A347" s="2" t="s">
        <v>793</v>
      </c>
      <c r="B347" s="2" t="s">
        <v>24</v>
      </c>
      <c r="C347" s="6">
        <f t="shared" si="156"/>
        <v>8333.333333333334</v>
      </c>
      <c r="D347" s="2" t="s">
        <v>10</v>
      </c>
      <c r="E347" s="2">
        <v>60</v>
      </c>
      <c r="F347" s="2">
        <v>61.8</v>
      </c>
      <c r="G347" s="20">
        <f t="shared" si="157"/>
        <v>14999.999999999978</v>
      </c>
      <c r="H347" s="20">
        <f t="shared" si="158"/>
        <v>1.7999999999999972</v>
      </c>
      <c r="I347" s="20">
        <f t="shared" si="159"/>
        <v>2.9999999999999956</v>
      </c>
      <c r="J347" s="8">
        <f t="shared" si="160"/>
        <v>14999.999999999978</v>
      </c>
    </row>
    <row r="348" spans="1:10" s="1" customFormat="1" ht="20.25" customHeight="1">
      <c r="A348" s="2" t="s">
        <v>792</v>
      </c>
      <c r="B348" s="2" t="s">
        <v>393</v>
      </c>
      <c r="C348" s="6">
        <f t="shared" si="156"/>
        <v>1199.0407673860911</v>
      </c>
      <c r="D348" s="2" t="s">
        <v>10</v>
      </c>
      <c r="E348" s="2">
        <v>417</v>
      </c>
      <c r="F348" s="2">
        <v>426</v>
      </c>
      <c r="G348" s="20">
        <f t="shared" si="157"/>
        <v>10791.366906474821</v>
      </c>
      <c r="H348" s="20">
        <f t="shared" si="158"/>
        <v>9</v>
      </c>
      <c r="I348" s="20">
        <f t="shared" si="159"/>
        <v>2.158273381294964</v>
      </c>
      <c r="J348" s="8">
        <f t="shared" si="160"/>
        <v>10791.366906474821</v>
      </c>
    </row>
    <row r="349" spans="1:10" s="1" customFormat="1" ht="20.25" customHeight="1">
      <c r="A349" s="2" t="s">
        <v>791</v>
      </c>
      <c r="B349" s="2" t="s">
        <v>26</v>
      </c>
      <c r="C349" s="6">
        <f t="shared" si="156"/>
        <v>433.6513443191674</v>
      </c>
      <c r="D349" s="2" t="s">
        <v>10</v>
      </c>
      <c r="E349" s="2">
        <v>1153</v>
      </c>
      <c r="F349" s="2">
        <v>1165</v>
      </c>
      <c r="G349" s="20">
        <f t="shared" si="157"/>
        <v>5203.816131830008</v>
      </c>
      <c r="H349" s="20">
        <f t="shared" si="158"/>
        <v>11.999999999999998</v>
      </c>
      <c r="I349" s="20">
        <f t="shared" si="159"/>
        <v>1.0407632263660016</v>
      </c>
      <c r="J349" s="8">
        <f t="shared" si="160"/>
        <v>5203.816131830008</v>
      </c>
    </row>
    <row r="350" spans="1:10" s="1" customFormat="1" ht="20.25" customHeight="1">
      <c r="A350" s="2" t="s">
        <v>790</v>
      </c>
      <c r="B350" s="2" t="s">
        <v>30</v>
      </c>
      <c r="C350" s="6">
        <f t="shared" si="156"/>
        <v>1020.4081632653061</v>
      </c>
      <c r="D350" s="2" t="s">
        <v>11</v>
      </c>
      <c r="E350" s="2">
        <v>490</v>
      </c>
      <c r="F350" s="2">
        <v>482</v>
      </c>
      <c r="G350" s="20">
        <f t="shared" si="157"/>
        <v>8163.265306122449</v>
      </c>
      <c r="H350" s="20">
        <f t="shared" si="158"/>
        <v>8</v>
      </c>
      <c r="I350" s="20">
        <f t="shared" si="159"/>
        <v>1.6326530612244898</v>
      </c>
      <c r="J350" s="8">
        <f t="shared" si="160"/>
        <v>8163.265306122449</v>
      </c>
    </row>
    <row r="351" spans="1:10" s="1" customFormat="1" ht="20.25" customHeight="1">
      <c r="A351" s="2" t="s">
        <v>789</v>
      </c>
      <c r="B351" s="2" t="s">
        <v>117</v>
      </c>
      <c r="C351" s="6">
        <f t="shared" si="156"/>
        <v>741.839762611276</v>
      </c>
      <c r="D351" s="2" t="s">
        <v>10</v>
      </c>
      <c r="E351" s="2">
        <v>674</v>
      </c>
      <c r="F351" s="2">
        <v>683</v>
      </c>
      <c r="G351" s="20">
        <f t="shared" si="157"/>
        <v>6676.5578635014845</v>
      </c>
      <c r="H351" s="20">
        <f t="shared" si="158"/>
        <v>9</v>
      </c>
      <c r="I351" s="20">
        <f t="shared" si="159"/>
        <v>1.3353115727002967</v>
      </c>
      <c r="J351" s="8">
        <f t="shared" si="160"/>
        <v>6676.5578635014845</v>
      </c>
    </row>
    <row r="352" spans="1:10" s="1" customFormat="1" ht="20.25" customHeight="1">
      <c r="A352" s="2" t="s">
        <v>788</v>
      </c>
      <c r="B352" s="2" t="s">
        <v>153</v>
      </c>
      <c r="C352" s="6">
        <f t="shared" si="156"/>
        <v>1644.7368421052631</v>
      </c>
      <c r="D352" s="2" t="s">
        <v>11</v>
      </c>
      <c r="E352" s="2">
        <v>304</v>
      </c>
      <c r="F352" s="2">
        <v>300.3</v>
      </c>
      <c r="G352" s="20">
        <f t="shared" si="157"/>
        <v>6085.526315789455</v>
      </c>
      <c r="H352" s="20">
        <f t="shared" si="158"/>
        <v>3.6999999999999886</v>
      </c>
      <c r="I352" s="20">
        <f t="shared" si="159"/>
        <v>1.2171052631578911</v>
      </c>
      <c r="J352" s="8">
        <f t="shared" si="160"/>
        <v>6085.526315789455</v>
      </c>
    </row>
    <row r="353" spans="1:10" s="1" customFormat="1" ht="20.25" customHeight="1">
      <c r="A353" s="2" t="s">
        <v>787</v>
      </c>
      <c r="B353" s="2" t="s">
        <v>153</v>
      </c>
      <c r="C353" s="6">
        <f t="shared" si="156"/>
        <v>1618.1229773462783</v>
      </c>
      <c r="D353" s="2" t="s">
        <v>10</v>
      </c>
      <c r="E353" s="2">
        <v>309</v>
      </c>
      <c r="F353" s="2">
        <v>307.6</v>
      </c>
      <c r="G353" s="20">
        <f t="shared" si="157"/>
        <v>-2265.3721682847527</v>
      </c>
      <c r="H353" s="20">
        <f t="shared" si="158"/>
        <v>-1.3999999999999773</v>
      </c>
      <c r="I353" s="20">
        <f t="shared" si="159"/>
        <v>-0.45307443365695055</v>
      </c>
      <c r="J353" s="8">
        <f t="shared" si="160"/>
        <v>-2265.3721682847527</v>
      </c>
    </row>
    <row r="354" spans="1:10" s="1" customFormat="1" ht="20.25" customHeight="1">
      <c r="A354" s="2" t="s">
        <v>786</v>
      </c>
      <c r="B354" s="2" t="s">
        <v>3</v>
      </c>
      <c r="C354" s="6">
        <f t="shared" si="156"/>
        <v>690.6077348066299</v>
      </c>
      <c r="D354" s="2" t="s">
        <v>10</v>
      </c>
      <c r="E354" s="2">
        <v>724</v>
      </c>
      <c r="F354" s="2">
        <v>735</v>
      </c>
      <c r="G354" s="20">
        <f aca="true" t="shared" si="161" ref="G354:G369">(IF($D354="SHORT",$E354-$F354,IF($D354="LONG",$F354-$E354)))*$C354</f>
        <v>7596.685082872928</v>
      </c>
      <c r="H354" s="20">
        <f>G354/C354</f>
        <v>11</v>
      </c>
      <c r="I354" s="20">
        <f>H354/E354*100</f>
        <v>1.5193370165745856</v>
      </c>
      <c r="J354" s="8">
        <f aca="true" t="shared" si="162" ref="J354:J369">H354*C354</f>
        <v>7596.685082872928</v>
      </c>
    </row>
    <row r="355" spans="1:10" s="1" customFormat="1" ht="20.25" customHeight="1">
      <c r="A355" s="15"/>
      <c r="B355" s="15"/>
      <c r="C355" s="14"/>
      <c r="D355" s="15"/>
      <c r="E355" s="15"/>
      <c r="F355" s="15"/>
      <c r="G355" s="21"/>
      <c r="H355" s="21"/>
      <c r="I355" s="24" t="s">
        <v>73</v>
      </c>
      <c r="J355" s="25">
        <f>SUM(J331:J354)</f>
        <v>77002.07629022904</v>
      </c>
    </row>
    <row r="356" spans="1:10" s="1" customFormat="1" ht="20.25" customHeight="1">
      <c r="A356" s="2" t="s">
        <v>784</v>
      </c>
      <c r="B356" s="2" t="s">
        <v>440</v>
      </c>
      <c r="C356" s="6">
        <f aca="true" t="shared" si="163" ref="C356:C361">500000/E356</f>
        <v>1665.556295802798</v>
      </c>
      <c r="D356" s="2" t="s">
        <v>10</v>
      </c>
      <c r="E356" s="2">
        <v>300.2</v>
      </c>
      <c r="F356" s="2">
        <v>305</v>
      </c>
      <c r="G356" s="20">
        <f t="shared" si="161"/>
        <v>7994.670219853449</v>
      </c>
      <c r="H356" s="20">
        <f aca="true" t="shared" si="164" ref="H356:H369">G356/C356</f>
        <v>4.800000000000011</v>
      </c>
      <c r="I356" s="20">
        <f aca="true" t="shared" si="165" ref="I356:I369">H356/E356*100</f>
        <v>1.59893404397069</v>
      </c>
      <c r="J356" s="8">
        <f t="shared" si="162"/>
        <v>7994.670219853449</v>
      </c>
    </row>
    <row r="357" spans="1:10" s="1" customFormat="1" ht="20.25" customHeight="1">
      <c r="A357" s="2" t="s">
        <v>784</v>
      </c>
      <c r="B357" s="2" t="s">
        <v>785</v>
      </c>
      <c r="C357" s="6">
        <f t="shared" si="163"/>
        <v>1036.2694300518135</v>
      </c>
      <c r="D357" s="2" t="s">
        <v>10</v>
      </c>
      <c r="E357" s="2">
        <v>482.5</v>
      </c>
      <c r="F357" s="2">
        <v>478</v>
      </c>
      <c r="G357" s="20">
        <f t="shared" si="161"/>
        <v>-4663.212435233161</v>
      </c>
      <c r="H357" s="20">
        <f t="shared" si="164"/>
        <v>-4.5</v>
      </c>
      <c r="I357" s="20">
        <f t="shared" si="165"/>
        <v>-0.932642487046632</v>
      </c>
      <c r="J357" s="8">
        <f t="shared" si="162"/>
        <v>-4663.212435233161</v>
      </c>
    </row>
    <row r="358" spans="1:10" s="1" customFormat="1" ht="20.25" customHeight="1">
      <c r="A358" s="2" t="s">
        <v>783</v>
      </c>
      <c r="B358" s="2" t="s">
        <v>708</v>
      </c>
      <c r="C358" s="6">
        <f t="shared" si="163"/>
        <v>740.7407407407408</v>
      </c>
      <c r="D358" s="2" t="s">
        <v>10</v>
      </c>
      <c r="E358" s="2">
        <v>675</v>
      </c>
      <c r="F358" s="2">
        <v>687</v>
      </c>
      <c r="G358" s="20">
        <f t="shared" si="161"/>
        <v>8888.888888888889</v>
      </c>
      <c r="H358" s="20">
        <f t="shared" si="164"/>
        <v>12</v>
      </c>
      <c r="I358" s="20">
        <f t="shared" si="165"/>
        <v>1.7777777777777777</v>
      </c>
      <c r="J358" s="8">
        <f t="shared" si="162"/>
        <v>8888.888888888889</v>
      </c>
    </row>
    <row r="359" spans="1:10" s="1" customFormat="1" ht="20.25" customHeight="1">
      <c r="A359" s="2" t="s">
        <v>782</v>
      </c>
      <c r="B359" s="2" t="s">
        <v>31</v>
      </c>
      <c r="C359" s="6">
        <f t="shared" si="163"/>
        <v>438.5964912280702</v>
      </c>
      <c r="D359" s="2" t="s">
        <v>10</v>
      </c>
      <c r="E359" s="2">
        <v>1140</v>
      </c>
      <c r="F359" s="2">
        <v>1150</v>
      </c>
      <c r="G359" s="20">
        <f t="shared" si="161"/>
        <v>4385.964912280702</v>
      </c>
      <c r="H359" s="20">
        <f t="shared" si="164"/>
        <v>10</v>
      </c>
      <c r="I359" s="20">
        <f t="shared" si="165"/>
        <v>0.8771929824561403</v>
      </c>
      <c r="J359" s="8">
        <f t="shared" si="162"/>
        <v>4385.964912280702</v>
      </c>
    </row>
    <row r="360" spans="1:10" s="1" customFormat="1" ht="20.25" customHeight="1">
      <c r="A360" s="2" t="s">
        <v>781</v>
      </c>
      <c r="B360" s="2" t="s">
        <v>1</v>
      </c>
      <c r="C360" s="6">
        <f t="shared" si="163"/>
        <v>927.643784786642</v>
      </c>
      <c r="D360" s="2" t="s">
        <v>11</v>
      </c>
      <c r="E360" s="2">
        <v>539</v>
      </c>
      <c r="F360" s="2">
        <v>533</v>
      </c>
      <c r="G360" s="20">
        <f t="shared" si="161"/>
        <v>5565.862708719852</v>
      </c>
      <c r="H360" s="20">
        <f t="shared" si="164"/>
        <v>6</v>
      </c>
      <c r="I360" s="20">
        <f t="shared" si="165"/>
        <v>1.1131725417439702</v>
      </c>
      <c r="J360" s="8">
        <f t="shared" si="162"/>
        <v>5565.862708719852</v>
      </c>
    </row>
    <row r="361" spans="1:10" s="1" customFormat="1" ht="20.25" customHeight="1">
      <c r="A361" s="2" t="s">
        <v>781</v>
      </c>
      <c r="B361" s="2" t="s">
        <v>3</v>
      </c>
      <c r="C361" s="6">
        <f t="shared" si="163"/>
        <v>666.6666666666666</v>
      </c>
      <c r="D361" s="2" t="s">
        <v>11</v>
      </c>
      <c r="E361" s="2">
        <v>750</v>
      </c>
      <c r="F361" s="2">
        <v>745</v>
      </c>
      <c r="G361" s="20">
        <f t="shared" si="161"/>
        <v>3333.333333333333</v>
      </c>
      <c r="H361" s="20">
        <f t="shared" si="164"/>
        <v>5</v>
      </c>
      <c r="I361" s="20">
        <f t="shared" si="165"/>
        <v>0.6666666666666667</v>
      </c>
      <c r="J361" s="8">
        <f t="shared" si="162"/>
        <v>3333.333333333333</v>
      </c>
    </row>
    <row r="362" spans="1:10" s="1" customFormat="1" ht="20.25" customHeight="1">
      <c r="A362" s="2" t="s">
        <v>780</v>
      </c>
      <c r="B362" s="2" t="s">
        <v>640</v>
      </c>
      <c r="C362" s="6">
        <f aca="true" t="shared" si="166" ref="C362:C369">500000/E362</f>
        <v>664.0106241699867</v>
      </c>
      <c r="D362" s="2" t="s">
        <v>11</v>
      </c>
      <c r="E362" s="2">
        <v>753</v>
      </c>
      <c r="F362" s="2">
        <v>741</v>
      </c>
      <c r="G362" s="20">
        <f t="shared" si="161"/>
        <v>7968.12749003984</v>
      </c>
      <c r="H362" s="20">
        <f t="shared" si="164"/>
        <v>12</v>
      </c>
      <c r="I362" s="20">
        <f t="shared" si="165"/>
        <v>1.593625498007968</v>
      </c>
      <c r="J362" s="8">
        <f t="shared" si="162"/>
        <v>7968.12749003984</v>
      </c>
    </row>
    <row r="363" spans="1:10" s="1" customFormat="1" ht="20.25" customHeight="1">
      <c r="A363" s="2" t="s">
        <v>779</v>
      </c>
      <c r="B363" s="2" t="s">
        <v>3</v>
      </c>
      <c r="C363" s="6">
        <f t="shared" si="166"/>
        <v>663.1299734748011</v>
      </c>
      <c r="D363" s="2" t="s">
        <v>10</v>
      </c>
      <c r="E363" s="2">
        <v>754</v>
      </c>
      <c r="F363" s="2">
        <v>750</v>
      </c>
      <c r="G363" s="20">
        <f t="shared" si="161"/>
        <v>-2652.5198938992044</v>
      </c>
      <c r="H363" s="20">
        <f t="shared" si="164"/>
        <v>-4</v>
      </c>
      <c r="I363" s="20">
        <f t="shared" si="165"/>
        <v>-0.5305039787798408</v>
      </c>
      <c r="J363" s="8">
        <f t="shared" si="162"/>
        <v>-2652.5198938992044</v>
      </c>
    </row>
    <row r="364" spans="1:10" s="1" customFormat="1" ht="20.25" customHeight="1">
      <c r="A364" s="2" t="s">
        <v>778</v>
      </c>
      <c r="B364" s="2" t="s">
        <v>59</v>
      </c>
      <c r="C364" s="6">
        <f t="shared" si="166"/>
        <v>3090.2348578491965</v>
      </c>
      <c r="D364" s="2" t="s">
        <v>10</v>
      </c>
      <c r="E364" s="2">
        <v>161.8</v>
      </c>
      <c r="F364" s="2">
        <v>161</v>
      </c>
      <c r="G364" s="20">
        <f t="shared" si="161"/>
        <v>-2472.1878862793924</v>
      </c>
      <c r="H364" s="20">
        <f t="shared" si="164"/>
        <v>-0.8000000000000114</v>
      </c>
      <c r="I364" s="20">
        <f t="shared" si="165"/>
        <v>-0.49443757725587845</v>
      </c>
      <c r="J364" s="8">
        <f t="shared" si="162"/>
        <v>-2472.1878862793924</v>
      </c>
    </row>
    <row r="365" spans="1:10" s="1" customFormat="1" ht="20.25" customHeight="1">
      <c r="A365" s="2" t="s">
        <v>777</v>
      </c>
      <c r="B365" s="2" t="s">
        <v>3</v>
      </c>
      <c r="C365" s="6">
        <f t="shared" si="166"/>
        <v>654.4502617801047</v>
      </c>
      <c r="D365" s="2" t="s">
        <v>11</v>
      </c>
      <c r="E365" s="2">
        <v>764</v>
      </c>
      <c r="F365" s="2">
        <v>755</v>
      </c>
      <c r="G365" s="20">
        <f t="shared" si="161"/>
        <v>5890.052356020942</v>
      </c>
      <c r="H365" s="20">
        <f t="shared" si="164"/>
        <v>9</v>
      </c>
      <c r="I365" s="20">
        <f t="shared" si="165"/>
        <v>1.1780104712041886</v>
      </c>
      <c r="J365" s="8">
        <f t="shared" si="162"/>
        <v>5890.052356020942</v>
      </c>
    </row>
    <row r="366" spans="1:10" s="1" customFormat="1" ht="20.25" customHeight="1">
      <c r="A366" s="2" t="s">
        <v>776</v>
      </c>
      <c r="B366" s="2" t="s">
        <v>88</v>
      </c>
      <c r="C366" s="6">
        <f t="shared" si="166"/>
        <v>604.5949214026602</v>
      </c>
      <c r="D366" s="2" t="s">
        <v>10</v>
      </c>
      <c r="E366" s="2">
        <v>827</v>
      </c>
      <c r="F366" s="2">
        <v>834</v>
      </c>
      <c r="G366" s="20">
        <f t="shared" si="161"/>
        <v>4232.1644498186215</v>
      </c>
      <c r="H366" s="20">
        <f t="shared" si="164"/>
        <v>7</v>
      </c>
      <c r="I366" s="20">
        <f t="shared" si="165"/>
        <v>0.8464328899637243</v>
      </c>
      <c r="J366" s="8">
        <f t="shared" si="162"/>
        <v>4232.1644498186215</v>
      </c>
    </row>
    <row r="367" spans="1:10" s="1" customFormat="1" ht="20.25" customHeight="1">
      <c r="A367" s="2" t="s">
        <v>775</v>
      </c>
      <c r="B367" s="2" t="s">
        <v>182</v>
      </c>
      <c r="C367" s="6">
        <f t="shared" si="166"/>
        <v>892.8571428571429</v>
      </c>
      <c r="D367" s="2" t="s">
        <v>10</v>
      </c>
      <c r="E367" s="2">
        <v>560</v>
      </c>
      <c r="F367" s="2">
        <v>567</v>
      </c>
      <c r="G367" s="20">
        <f t="shared" si="161"/>
        <v>6250</v>
      </c>
      <c r="H367" s="20">
        <f t="shared" si="164"/>
        <v>7</v>
      </c>
      <c r="I367" s="20">
        <f t="shared" si="165"/>
        <v>1.25</v>
      </c>
      <c r="J367" s="8">
        <f t="shared" si="162"/>
        <v>6250</v>
      </c>
    </row>
    <row r="368" spans="1:10" s="1" customFormat="1" ht="20.25" customHeight="1">
      <c r="A368" s="2" t="s">
        <v>774</v>
      </c>
      <c r="B368" s="2" t="s">
        <v>773</v>
      </c>
      <c r="C368" s="6">
        <f t="shared" si="166"/>
        <v>783.6990595611285</v>
      </c>
      <c r="D368" s="2" t="s">
        <v>11</v>
      </c>
      <c r="E368" s="2">
        <v>638</v>
      </c>
      <c r="F368" s="2">
        <v>631</v>
      </c>
      <c r="G368" s="20">
        <f t="shared" si="161"/>
        <v>5485.893416927899</v>
      </c>
      <c r="H368" s="20">
        <f t="shared" si="164"/>
        <v>7</v>
      </c>
      <c r="I368" s="20">
        <f t="shared" si="165"/>
        <v>1.09717868338558</v>
      </c>
      <c r="J368" s="8">
        <f t="shared" si="162"/>
        <v>5485.893416927899</v>
      </c>
    </row>
    <row r="369" spans="1:10" s="1" customFormat="1" ht="20.25" customHeight="1">
      <c r="A369" s="2" t="s">
        <v>772</v>
      </c>
      <c r="B369" s="2" t="s">
        <v>773</v>
      </c>
      <c r="C369" s="6">
        <f t="shared" si="166"/>
        <v>782.4726134585289</v>
      </c>
      <c r="D369" s="2" t="s">
        <v>10</v>
      </c>
      <c r="E369" s="2">
        <v>639</v>
      </c>
      <c r="F369" s="2">
        <v>634</v>
      </c>
      <c r="G369" s="20">
        <f t="shared" si="161"/>
        <v>-3912.3630672926447</v>
      </c>
      <c r="H369" s="20">
        <f t="shared" si="164"/>
        <v>-5</v>
      </c>
      <c r="I369" s="20">
        <f t="shared" si="165"/>
        <v>-0.7824726134585289</v>
      </c>
      <c r="J369" s="8">
        <f t="shared" si="162"/>
        <v>-3912.3630672926447</v>
      </c>
    </row>
    <row r="370" spans="1:10" s="1" customFormat="1" ht="20.25" customHeight="1">
      <c r="A370" s="2" t="s">
        <v>764</v>
      </c>
      <c r="B370" s="2" t="s">
        <v>79</v>
      </c>
      <c r="C370" s="6">
        <f>500000/E370</f>
        <v>1367.9890560875513</v>
      </c>
      <c r="D370" s="2" t="s">
        <v>10</v>
      </c>
      <c r="E370" s="2">
        <v>365.5</v>
      </c>
      <c r="F370" s="2">
        <v>369</v>
      </c>
      <c r="G370" s="20">
        <f>(IF($D370="SHORT",$E370-$F370,IF($D370="LONG",$F370-$E370)))*$C370</f>
        <v>4787.961696306429</v>
      </c>
      <c r="H370" s="20">
        <f aca="true" t="shared" si="167" ref="H370:H376">G370/C370</f>
        <v>3.4999999999999996</v>
      </c>
      <c r="I370" s="20">
        <f aca="true" t="shared" si="168" ref="I370:I376">H370/E370*100</f>
        <v>0.9575923392612857</v>
      </c>
      <c r="J370" s="8">
        <f aca="true" t="shared" si="169" ref="J370:J376">H370*C370</f>
        <v>4787.961696306429</v>
      </c>
    </row>
    <row r="371" spans="1:10" s="1" customFormat="1" ht="20.25" customHeight="1">
      <c r="A371" s="2" t="s">
        <v>764</v>
      </c>
      <c r="B371" s="2" t="s">
        <v>763</v>
      </c>
      <c r="C371" s="6">
        <f>500000/E371</f>
        <v>649.3506493506494</v>
      </c>
      <c r="D371" s="2" t="s">
        <v>10</v>
      </c>
      <c r="E371" s="2">
        <v>770</v>
      </c>
      <c r="F371" s="2">
        <v>782</v>
      </c>
      <c r="G371" s="20">
        <f>(IF($D371="SHORT",$E371-$F371,IF($D371="LONG",$F371-$E371)))*$C371</f>
        <v>7792.207792207793</v>
      </c>
      <c r="H371" s="20">
        <f t="shared" si="167"/>
        <v>12</v>
      </c>
      <c r="I371" s="20">
        <f t="shared" si="168"/>
        <v>1.5584415584415585</v>
      </c>
      <c r="J371" s="8">
        <f t="shared" si="169"/>
        <v>7792.207792207793</v>
      </c>
    </row>
    <row r="372" spans="1:10" s="1" customFormat="1" ht="20.25" customHeight="1">
      <c r="A372" s="2" t="s">
        <v>762</v>
      </c>
      <c r="B372" s="2" t="s">
        <v>153</v>
      </c>
      <c r="C372" s="6">
        <f>500000/E372</f>
        <v>1752.541184717841</v>
      </c>
      <c r="D372" s="2" t="s">
        <v>10</v>
      </c>
      <c r="E372" s="2">
        <v>285.3</v>
      </c>
      <c r="F372" s="2">
        <v>283.8</v>
      </c>
      <c r="G372" s="20">
        <f aca="true" t="shared" si="170" ref="G372:G380">(IF($D372="SHORT",$E372-$F372,IF($D372="LONG",$F372-$E372)))*$C372</f>
        <v>-2628.8117770767612</v>
      </c>
      <c r="H372" s="20">
        <f t="shared" si="167"/>
        <v>-1.5</v>
      </c>
      <c r="I372" s="20">
        <f t="shared" si="168"/>
        <v>-0.5257623554153522</v>
      </c>
      <c r="J372" s="8">
        <f t="shared" si="169"/>
        <v>-2628.8117770767612</v>
      </c>
    </row>
    <row r="373" spans="1:10" s="1" customFormat="1" ht="20.25" customHeight="1">
      <c r="A373" s="2" t="s">
        <v>762</v>
      </c>
      <c r="B373" s="2" t="s">
        <v>763</v>
      </c>
      <c r="C373" s="6">
        <f>500000/E373</f>
        <v>664.0106241699867</v>
      </c>
      <c r="D373" s="2" t="s">
        <v>10</v>
      </c>
      <c r="E373" s="2">
        <v>753</v>
      </c>
      <c r="F373" s="2">
        <v>747</v>
      </c>
      <c r="G373" s="20">
        <f t="shared" si="170"/>
        <v>-3984.06374501992</v>
      </c>
      <c r="H373" s="20">
        <f t="shared" si="167"/>
        <v>-6</v>
      </c>
      <c r="I373" s="20">
        <f t="shared" si="168"/>
        <v>-0.796812749003984</v>
      </c>
      <c r="J373" s="8">
        <f t="shared" si="169"/>
        <v>-3984.06374501992</v>
      </c>
    </row>
    <row r="374" spans="1:10" s="1" customFormat="1" ht="20.25" customHeight="1">
      <c r="A374" s="2" t="s">
        <v>761</v>
      </c>
      <c r="B374" s="2" t="s">
        <v>3</v>
      </c>
      <c r="C374" s="6">
        <f aca="true" t="shared" si="171" ref="C374:C380">500000/E374</f>
        <v>705.2186177715091</v>
      </c>
      <c r="D374" s="2" t="s">
        <v>10</v>
      </c>
      <c r="E374" s="2">
        <v>709</v>
      </c>
      <c r="F374" s="2">
        <v>704</v>
      </c>
      <c r="G374" s="20">
        <f t="shared" si="170"/>
        <v>-3526.093088857546</v>
      </c>
      <c r="H374" s="20">
        <f t="shared" si="167"/>
        <v>-5</v>
      </c>
      <c r="I374" s="20">
        <f t="shared" si="168"/>
        <v>-0.7052186177715092</v>
      </c>
      <c r="J374" s="8">
        <f t="shared" si="169"/>
        <v>-3526.093088857546</v>
      </c>
    </row>
    <row r="375" spans="1:10" s="1" customFormat="1" ht="20.25" customHeight="1">
      <c r="A375" s="2" t="s">
        <v>761</v>
      </c>
      <c r="B375" s="2" t="s">
        <v>153</v>
      </c>
      <c r="C375" s="6">
        <f t="shared" si="171"/>
        <v>1734.304543877905</v>
      </c>
      <c r="D375" s="2" t="s">
        <v>10</v>
      </c>
      <c r="E375" s="2">
        <v>288.3</v>
      </c>
      <c r="F375" s="2">
        <v>287.5</v>
      </c>
      <c r="G375" s="20">
        <f t="shared" si="170"/>
        <v>-1387.4436351023437</v>
      </c>
      <c r="H375" s="20">
        <f t="shared" si="167"/>
        <v>-0.8000000000000114</v>
      </c>
      <c r="I375" s="20">
        <f t="shared" si="168"/>
        <v>-0.27748872702046873</v>
      </c>
      <c r="J375" s="8">
        <f t="shared" si="169"/>
        <v>-1387.4436351023437</v>
      </c>
    </row>
    <row r="376" spans="1:11" s="1" customFormat="1" ht="20.25" customHeight="1">
      <c r="A376" s="2" t="s">
        <v>759</v>
      </c>
      <c r="B376" s="2" t="s">
        <v>708</v>
      </c>
      <c r="C376" s="6">
        <f t="shared" si="171"/>
        <v>750.7507507507507</v>
      </c>
      <c r="D376" s="2" t="s">
        <v>10</v>
      </c>
      <c r="E376" s="2">
        <v>666</v>
      </c>
      <c r="F376" s="2">
        <v>672</v>
      </c>
      <c r="G376" s="20">
        <f t="shared" si="170"/>
        <v>4504.504504504504</v>
      </c>
      <c r="H376" s="20">
        <f t="shared" si="167"/>
        <v>6</v>
      </c>
      <c r="I376" s="20">
        <f t="shared" si="168"/>
        <v>0.9009009009009009</v>
      </c>
      <c r="J376" s="8">
        <f t="shared" si="169"/>
        <v>4504.504504504504</v>
      </c>
      <c r="K376" s="1" t="s">
        <v>760</v>
      </c>
    </row>
    <row r="377" spans="1:11" s="1" customFormat="1" ht="20.25" customHeight="1">
      <c r="A377" s="2" t="s">
        <v>759</v>
      </c>
      <c r="B377" s="2" t="s">
        <v>3</v>
      </c>
      <c r="C377" s="6">
        <f t="shared" si="171"/>
        <v>711.2375533428165</v>
      </c>
      <c r="D377" s="2" t="s">
        <v>10</v>
      </c>
      <c r="E377" s="2">
        <v>703</v>
      </c>
      <c r="F377" s="2">
        <v>710</v>
      </c>
      <c r="G377" s="20">
        <f t="shared" si="170"/>
        <v>4978.662873399715</v>
      </c>
      <c r="H377" s="20">
        <f aca="true" t="shared" si="172" ref="H377:H382">G377/C377</f>
        <v>7</v>
      </c>
      <c r="I377" s="20">
        <f aca="true" t="shared" si="173" ref="I377:I382">H377/E377*100</f>
        <v>0.995732574679943</v>
      </c>
      <c r="J377" s="8">
        <f aca="true" t="shared" si="174" ref="J377:J382">H377*C377</f>
        <v>4978.662873399715</v>
      </c>
      <c r="K377" s="1" t="s">
        <v>760</v>
      </c>
    </row>
    <row r="378" spans="1:10" s="1" customFormat="1" ht="20.25" customHeight="1">
      <c r="A378" s="2" t="s">
        <v>758</v>
      </c>
      <c r="B378" s="2" t="s">
        <v>153</v>
      </c>
      <c r="C378" s="6">
        <f t="shared" si="171"/>
        <v>1778.410101369376</v>
      </c>
      <c r="D378" s="2" t="s">
        <v>10</v>
      </c>
      <c r="E378" s="2">
        <v>281.15</v>
      </c>
      <c r="F378" s="2">
        <v>280.7</v>
      </c>
      <c r="G378" s="20">
        <f t="shared" si="170"/>
        <v>-800.284545616199</v>
      </c>
      <c r="H378" s="20">
        <f t="shared" si="172"/>
        <v>-0.44999999999998863</v>
      </c>
      <c r="I378" s="20">
        <f t="shared" si="173"/>
        <v>-0.1600569091232398</v>
      </c>
      <c r="J378" s="8">
        <f t="shared" si="174"/>
        <v>-800.284545616199</v>
      </c>
    </row>
    <row r="379" spans="1:10" s="1" customFormat="1" ht="20.25" customHeight="1">
      <c r="A379" s="2" t="s">
        <v>758</v>
      </c>
      <c r="B379" s="2" t="s">
        <v>3</v>
      </c>
      <c r="C379" s="6">
        <f t="shared" si="171"/>
        <v>727.2727272727273</v>
      </c>
      <c r="D379" s="2" t="s">
        <v>10</v>
      </c>
      <c r="E379" s="2">
        <v>687.5</v>
      </c>
      <c r="F379" s="2">
        <v>694</v>
      </c>
      <c r="G379" s="20">
        <f t="shared" si="170"/>
        <v>4727.272727272727</v>
      </c>
      <c r="H379" s="20">
        <f t="shared" si="172"/>
        <v>6.5</v>
      </c>
      <c r="I379" s="20">
        <f t="shared" si="173"/>
        <v>0.9454545454545455</v>
      </c>
      <c r="J379" s="8">
        <f t="shared" si="174"/>
        <v>4727.272727272727</v>
      </c>
    </row>
    <row r="380" spans="1:10" s="1" customFormat="1" ht="20.25" customHeight="1">
      <c r="A380" s="2" t="s">
        <v>758</v>
      </c>
      <c r="B380" s="2" t="s">
        <v>28</v>
      </c>
      <c r="C380" s="6">
        <f t="shared" si="171"/>
        <v>452.4886877828054</v>
      </c>
      <c r="D380" s="2" t="s">
        <v>10</v>
      </c>
      <c r="E380" s="2">
        <v>1105</v>
      </c>
      <c r="F380" s="2">
        <v>1094</v>
      </c>
      <c r="G380" s="20">
        <f t="shared" si="170"/>
        <v>-4977.37556561086</v>
      </c>
      <c r="H380" s="20">
        <f t="shared" si="172"/>
        <v>-11</v>
      </c>
      <c r="I380" s="20">
        <f t="shared" si="173"/>
        <v>-0.9954751131221719</v>
      </c>
      <c r="J380" s="8">
        <f t="shared" si="174"/>
        <v>-4977.37556561086</v>
      </c>
    </row>
    <row r="381" spans="1:10" s="1" customFormat="1" ht="20.25" customHeight="1">
      <c r="A381" s="2" t="s">
        <v>757</v>
      </c>
      <c r="B381" s="2" t="s">
        <v>3</v>
      </c>
      <c r="C381" s="6">
        <f aca="true" t="shared" si="175" ref="C381:C388">500000/E381</f>
        <v>730.4601899196493</v>
      </c>
      <c r="D381" s="2" t="s">
        <v>10</v>
      </c>
      <c r="E381" s="2">
        <v>684.5</v>
      </c>
      <c r="F381" s="2">
        <v>688</v>
      </c>
      <c r="G381" s="20">
        <f aca="true" t="shared" si="176" ref="G381:G388">(IF($D381="SHORT",$E381-$F381,IF($D381="LONG",$F381-$E381)))*$C381</f>
        <v>2556.6106647187726</v>
      </c>
      <c r="H381" s="20">
        <f t="shared" si="172"/>
        <v>3.5</v>
      </c>
      <c r="I381" s="20">
        <f t="shared" si="173"/>
        <v>0.5113221329437546</v>
      </c>
      <c r="J381" s="8">
        <f t="shared" si="174"/>
        <v>2556.6106647187726</v>
      </c>
    </row>
    <row r="382" spans="1:10" s="1" customFormat="1" ht="20.25" customHeight="1">
      <c r="A382" s="2" t="s">
        <v>757</v>
      </c>
      <c r="B382" s="2" t="s">
        <v>153</v>
      </c>
      <c r="C382" s="6">
        <f t="shared" si="175"/>
        <v>1812.9079042784626</v>
      </c>
      <c r="D382" s="2" t="s">
        <v>10</v>
      </c>
      <c r="E382" s="2">
        <v>275.8</v>
      </c>
      <c r="F382" s="2">
        <v>278.8</v>
      </c>
      <c r="G382" s="20">
        <f t="shared" si="176"/>
        <v>5438.723712835388</v>
      </c>
      <c r="H382" s="20">
        <f t="shared" si="172"/>
        <v>3</v>
      </c>
      <c r="I382" s="20">
        <f t="shared" si="173"/>
        <v>1.0877447425670774</v>
      </c>
      <c r="J382" s="8">
        <f t="shared" si="174"/>
        <v>5438.723712835388</v>
      </c>
    </row>
    <row r="383" spans="1:10" s="1" customFormat="1" ht="20.25" customHeight="1">
      <c r="A383" s="2" t="s">
        <v>756</v>
      </c>
      <c r="B383" s="2" t="s">
        <v>182</v>
      </c>
      <c r="C383" s="6">
        <f t="shared" si="175"/>
        <v>910.7468123861566</v>
      </c>
      <c r="D383" s="2" t="s">
        <v>10</v>
      </c>
      <c r="E383" s="2">
        <v>549</v>
      </c>
      <c r="F383" s="2">
        <v>547.8</v>
      </c>
      <c r="G383" s="20">
        <f t="shared" si="176"/>
        <v>-1092.8961748634295</v>
      </c>
      <c r="H383" s="20">
        <f aca="true" t="shared" si="177" ref="H383:H388">G383/C383</f>
        <v>-1.2000000000000455</v>
      </c>
      <c r="I383" s="20">
        <f aca="true" t="shared" si="178" ref="I383:I388">H383/E383*100</f>
        <v>-0.2185792349726859</v>
      </c>
      <c r="J383" s="8">
        <f aca="true" t="shared" si="179" ref="J383:J388">H383*C383</f>
        <v>-1092.8961748634295</v>
      </c>
    </row>
    <row r="384" spans="1:10" s="1" customFormat="1" ht="20.25" customHeight="1">
      <c r="A384" s="2" t="s">
        <v>756</v>
      </c>
      <c r="B384" s="2" t="s">
        <v>90</v>
      </c>
      <c r="C384" s="6">
        <f t="shared" si="175"/>
        <v>1373.6263736263736</v>
      </c>
      <c r="D384" s="2" t="s">
        <v>10</v>
      </c>
      <c r="E384" s="2">
        <v>364</v>
      </c>
      <c r="F384" s="2">
        <v>365.8</v>
      </c>
      <c r="G384" s="20">
        <f t="shared" si="176"/>
        <v>2472.527472527488</v>
      </c>
      <c r="H384" s="20">
        <f t="shared" si="177"/>
        <v>1.8000000000000114</v>
      </c>
      <c r="I384" s="20">
        <f t="shared" si="178"/>
        <v>0.49450549450549763</v>
      </c>
      <c r="J384" s="8">
        <f t="shared" si="179"/>
        <v>2472.527472527488</v>
      </c>
    </row>
    <row r="385" spans="1:10" s="1" customFormat="1" ht="20.25" customHeight="1">
      <c r="A385" s="2" t="s">
        <v>755</v>
      </c>
      <c r="B385" s="2" t="s">
        <v>90</v>
      </c>
      <c r="C385" s="6">
        <f t="shared" si="175"/>
        <v>1373.6263736263736</v>
      </c>
      <c r="D385" s="2" t="s">
        <v>10</v>
      </c>
      <c r="E385" s="2">
        <v>364</v>
      </c>
      <c r="F385" s="2">
        <v>363</v>
      </c>
      <c r="G385" s="20">
        <f t="shared" si="176"/>
        <v>-1373.6263736263736</v>
      </c>
      <c r="H385" s="20">
        <f t="shared" si="177"/>
        <v>-1</v>
      </c>
      <c r="I385" s="20">
        <f t="shared" si="178"/>
        <v>-0.27472527472527475</v>
      </c>
      <c r="J385" s="8">
        <f t="shared" si="179"/>
        <v>-1373.6263736263736</v>
      </c>
    </row>
    <row r="386" spans="1:10" s="1" customFormat="1" ht="20.25" customHeight="1">
      <c r="A386" s="2" t="s">
        <v>755</v>
      </c>
      <c r="B386" s="2" t="s">
        <v>693</v>
      </c>
      <c r="C386" s="6">
        <f t="shared" si="175"/>
        <v>2516.3563160543536</v>
      </c>
      <c r="D386" s="2" t="s">
        <v>10</v>
      </c>
      <c r="E386" s="2">
        <v>198.7</v>
      </c>
      <c r="F386" s="2">
        <v>197</v>
      </c>
      <c r="G386" s="20">
        <f t="shared" si="176"/>
        <v>-4277.805737292372</v>
      </c>
      <c r="H386" s="20">
        <f t="shared" si="177"/>
        <v>-1.6999999999999886</v>
      </c>
      <c r="I386" s="20">
        <f t="shared" si="178"/>
        <v>-0.8555611474584744</v>
      </c>
      <c r="J386" s="8">
        <f t="shared" si="179"/>
        <v>-4277.805737292372</v>
      </c>
    </row>
    <row r="387" spans="1:10" s="1" customFormat="1" ht="20.25" customHeight="1">
      <c r="A387" s="2" t="s">
        <v>755</v>
      </c>
      <c r="B387" s="2" t="s">
        <v>182</v>
      </c>
      <c r="C387" s="6">
        <f t="shared" si="175"/>
        <v>905.1412020275163</v>
      </c>
      <c r="D387" s="2" t="s">
        <v>10</v>
      </c>
      <c r="E387" s="2">
        <v>552.4</v>
      </c>
      <c r="F387" s="2">
        <v>548</v>
      </c>
      <c r="G387" s="20">
        <f t="shared" si="176"/>
        <v>-3982.6212889210515</v>
      </c>
      <c r="H387" s="20">
        <f t="shared" si="177"/>
        <v>-4.399999999999977</v>
      </c>
      <c r="I387" s="20">
        <f t="shared" si="178"/>
        <v>-0.7965242577842103</v>
      </c>
      <c r="J387" s="8">
        <f t="shared" si="179"/>
        <v>-3982.6212889210515</v>
      </c>
    </row>
    <row r="388" spans="1:10" s="1" customFormat="1" ht="20.25" customHeight="1">
      <c r="A388" s="2" t="s">
        <v>754</v>
      </c>
      <c r="B388" s="2" t="s">
        <v>182</v>
      </c>
      <c r="C388" s="6">
        <f t="shared" si="175"/>
        <v>917.4311926605504</v>
      </c>
      <c r="D388" s="2" t="s">
        <v>10</v>
      </c>
      <c r="E388" s="2">
        <v>545</v>
      </c>
      <c r="F388" s="2">
        <v>552</v>
      </c>
      <c r="G388" s="20">
        <f t="shared" si="176"/>
        <v>6422.018348623853</v>
      </c>
      <c r="H388" s="20">
        <f t="shared" si="177"/>
        <v>7</v>
      </c>
      <c r="I388" s="20">
        <f t="shared" si="178"/>
        <v>1.2844036697247707</v>
      </c>
      <c r="J388" s="8">
        <f t="shared" si="179"/>
        <v>6422.018348623853</v>
      </c>
    </row>
    <row r="389" spans="1:10" s="1" customFormat="1" ht="20.25" customHeight="1">
      <c r="A389" s="15"/>
      <c r="B389" s="15"/>
      <c r="C389" s="14"/>
      <c r="D389" s="15"/>
      <c r="E389" s="15"/>
      <c r="F389" s="15"/>
      <c r="G389" s="21"/>
      <c r="H389" s="21"/>
      <c r="I389" s="24" t="s">
        <v>73</v>
      </c>
      <c r="J389" s="25">
        <f>SUM(J356:J388)</f>
        <v>61944.14235358894</v>
      </c>
    </row>
    <row r="390" spans="1:10" s="1" customFormat="1" ht="20.25" customHeight="1">
      <c r="A390" s="2" t="s">
        <v>753</v>
      </c>
      <c r="B390" s="2" t="s">
        <v>3</v>
      </c>
      <c r="C390" s="6">
        <f>500000/E390</f>
        <v>740.1924500370096</v>
      </c>
      <c r="D390" s="2" t="s">
        <v>10</v>
      </c>
      <c r="E390" s="2">
        <v>675.5</v>
      </c>
      <c r="F390" s="2">
        <v>682</v>
      </c>
      <c r="G390" s="20">
        <f aca="true" t="shared" si="180" ref="G390:G395">(IF($D390="SHORT",$E390-$F390,IF($D390="LONG",$F390-$E390)))*$C390</f>
        <v>4811.2509252405625</v>
      </c>
      <c r="H390" s="20">
        <f>G390/C390</f>
        <v>6.5</v>
      </c>
      <c r="I390" s="20">
        <f>H390/E390*100</f>
        <v>0.9622501850481125</v>
      </c>
      <c r="J390" s="8">
        <f>H390*C390</f>
        <v>4811.2509252405625</v>
      </c>
    </row>
    <row r="391" spans="1:10" s="1" customFormat="1" ht="20.25" customHeight="1">
      <c r="A391" s="2" t="s">
        <v>752</v>
      </c>
      <c r="B391" s="2" t="s">
        <v>182</v>
      </c>
      <c r="C391" s="6">
        <f aca="true" t="shared" si="181" ref="C391:C399">500000/E391</f>
        <v>952.3809523809524</v>
      </c>
      <c r="D391" s="2" t="s">
        <v>10</v>
      </c>
      <c r="E391" s="2">
        <v>525</v>
      </c>
      <c r="F391" s="2">
        <v>529.3</v>
      </c>
      <c r="G391" s="20">
        <f t="shared" si="180"/>
        <v>4095.238095238052</v>
      </c>
      <c r="H391" s="20">
        <f>G391/C391</f>
        <v>4.2999999999999545</v>
      </c>
      <c r="I391" s="20">
        <f>H391/E391*100</f>
        <v>0.8190476190476104</v>
      </c>
      <c r="J391" s="8">
        <f>H391*C391</f>
        <v>4095.238095238052</v>
      </c>
    </row>
    <row r="392" spans="1:10" s="1" customFormat="1" ht="20.25" customHeight="1">
      <c r="A392" s="2" t="s">
        <v>751</v>
      </c>
      <c r="B392" s="2" t="s">
        <v>693</v>
      </c>
      <c r="C392" s="6">
        <f t="shared" si="181"/>
        <v>2433.0900243309</v>
      </c>
      <c r="D392" s="2" t="s">
        <v>10</v>
      </c>
      <c r="E392" s="2">
        <v>205.5</v>
      </c>
      <c r="F392" s="2">
        <v>209</v>
      </c>
      <c r="G392" s="20">
        <f t="shared" si="180"/>
        <v>8515.81508515815</v>
      </c>
      <c r="H392" s="20">
        <f>G392/C392</f>
        <v>3.5</v>
      </c>
      <c r="I392" s="20">
        <f>H392/E392*100</f>
        <v>1.70316301703163</v>
      </c>
      <c r="J392" s="8">
        <f>H392*C392</f>
        <v>8515.81508515815</v>
      </c>
    </row>
    <row r="393" spans="1:10" s="1" customFormat="1" ht="20.25" customHeight="1">
      <c r="A393" s="2" t="s">
        <v>750</v>
      </c>
      <c r="B393" s="2" t="s">
        <v>693</v>
      </c>
      <c r="C393" s="6">
        <f t="shared" si="181"/>
        <v>2469.135802469136</v>
      </c>
      <c r="D393" s="2" t="s">
        <v>10</v>
      </c>
      <c r="E393" s="2">
        <v>202.5</v>
      </c>
      <c r="F393" s="2">
        <v>208</v>
      </c>
      <c r="G393" s="20">
        <f t="shared" si="180"/>
        <v>13580.246913580248</v>
      </c>
      <c r="H393" s="20">
        <f aca="true" t="shared" si="182" ref="H393:H400">G393/C393</f>
        <v>5.5</v>
      </c>
      <c r="I393" s="20">
        <f aca="true" t="shared" si="183" ref="I393:I400">H393/E393*100</f>
        <v>2.7160493827160495</v>
      </c>
      <c r="J393" s="8">
        <f aca="true" t="shared" si="184" ref="J393:J400">H393*C393</f>
        <v>13580.246913580248</v>
      </c>
    </row>
    <row r="394" spans="1:10" s="1" customFormat="1" ht="20.25" customHeight="1">
      <c r="A394" s="2" t="s">
        <v>750</v>
      </c>
      <c r="B394" s="2" t="s">
        <v>693</v>
      </c>
      <c r="C394" s="6">
        <f t="shared" si="181"/>
        <v>2434.27458617332</v>
      </c>
      <c r="D394" s="2" t="s">
        <v>10</v>
      </c>
      <c r="E394" s="2">
        <v>205.4</v>
      </c>
      <c r="F394" s="2">
        <v>203</v>
      </c>
      <c r="G394" s="20">
        <f t="shared" si="180"/>
        <v>-5842.2590068159825</v>
      </c>
      <c r="H394" s="20">
        <f t="shared" si="182"/>
        <v>-2.4000000000000057</v>
      </c>
      <c r="I394" s="20">
        <f t="shared" si="183"/>
        <v>-1.1684518013631966</v>
      </c>
      <c r="J394" s="8">
        <f t="shared" si="184"/>
        <v>-5842.2590068159825</v>
      </c>
    </row>
    <row r="395" spans="1:10" s="1" customFormat="1" ht="20.25" customHeight="1">
      <c r="A395" s="2" t="s">
        <v>750</v>
      </c>
      <c r="B395" s="2" t="s">
        <v>708</v>
      </c>
      <c r="C395" s="6">
        <f t="shared" si="181"/>
        <v>763.0093087135664</v>
      </c>
      <c r="D395" s="2" t="s">
        <v>10</v>
      </c>
      <c r="E395" s="2">
        <v>655.3</v>
      </c>
      <c r="F395" s="2">
        <v>648</v>
      </c>
      <c r="G395" s="20">
        <f t="shared" si="180"/>
        <v>-5569.967953609</v>
      </c>
      <c r="H395" s="20">
        <f t="shared" si="182"/>
        <v>-7.2999999999999545</v>
      </c>
      <c r="I395" s="20">
        <f t="shared" si="183"/>
        <v>-1.1139935907218</v>
      </c>
      <c r="J395" s="8">
        <f t="shared" si="184"/>
        <v>-5569.967953609</v>
      </c>
    </row>
    <row r="396" spans="1:10" s="1" customFormat="1" ht="20.25" customHeight="1">
      <c r="A396" s="2" t="s">
        <v>749</v>
      </c>
      <c r="B396" s="2" t="s">
        <v>693</v>
      </c>
      <c r="C396" s="6">
        <f t="shared" si="181"/>
        <v>2551.0204081632655</v>
      </c>
      <c r="D396" s="2" t="s">
        <v>10</v>
      </c>
      <c r="E396" s="2">
        <v>196</v>
      </c>
      <c r="F396" s="2">
        <v>194</v>
      </c>
      <c r="G396" s="20">
        <f aca="true" t="shared" si="185" ref="G396:G437">(IF($D396="SHORT",$E396-$F396,IF($D396="LONG",$F396-$E396)))*$C396</f>
        <v>-5102.040816326531</v>
      </c>
      <c r="H396" s="20">
        <f t="shared" si="182"/>
        <v>-2</v>
      </c>
      <c r="I396" s="20">
        <f t="shared" si="183"/>
        <v>-1.0204081632653061</v>
      </c>
      <c r="J396" s="8">
        <f t="shared" si="184"/>
        <v>-5102.040816326531</v>
      </c>
    </row>
    <row r="397" spans="1:10" s="1" customFormat="1" ht="20.25" customHeight="1">
      <c r="A397" s="2" t="s">
        <v>748</v>
      </c>
      <c r="B397" s="2" t="s">
        <v>693</v>
      </c>
      <c r="C397" s="6">
        <f t="shared" si="181"/>
        <v>2487.5621890547263</v>
      </c>
      <c r="D397" s="2" t="s">
        <v>10</v>
      </c>
      <c r="E397" s="2">
        <v>201</v>
      </c>
      <c r="F397" s="2">
        <v>206.3</v>
      </c>
      <c r="G397" s="20">
        <f t="shared" si="185"/>
        <v>13184.079601990077</v>
      </c>
      <c r="H397" s="20">
        <f t="shared" si="182"/>
        <v>5.300000000000011</v>
      </c>
      <c r="I397" s="20">
        <f t="shared" si="183"/>
        <v>2.6368159203980155</v>
      </c>
      <c r="J397" s="8">
        <f t="shared" si="184"/>
        <v>13184.079601990077</v>
      </c>
    </row>
    <row r="398" spans="1:10" s="1" customFormat="1" ht="20.25" customHeight="1">
      <c r="A398" s="2" t="s">
        <v>747</v>
      </c>
      <c r="B398" s="2" t="s">
        <v>708</v>
      </c>
      <c r="C398" s="6">
        <f t="shared" si="181"/>
        <v>809.7165991902834</v>
      </c>
      <c r="D398" s="2" t="s">
        <v>10</v>
      </c>
      <c r="E398" s="2">
        <v>617.5</v>
      </c>
      <c r="F398" s="2">
        <v>626</v>
      </c>
      <c r="G398" s="20">
        <f t="shared" si="185"/>
        <v>6882.591093117409</v>
      </c>
      <c r="H398" s="20">
        <f t="shared" si="182"/>
        <v>8.5</v>
      </c>
      <c r="I398" s="20">
        <f t="shared" si="183"/>
        <v>1.376518218623482</v>
      </c>
      <c r="J398" s="8">
        <f t="shared" si="184"/>
        <v>6882.591093117409</v>
      </c>
    </row>
    <row r="399" spans="1:10" s="1" customFormat="1" ht="20.25" customHeight="1">
      <c r="A399" s="2" t="s">
        <v>746</v>
      </c>
      <c r="B399" s="2" t="s">
        <v>87</v>
      </c>
      <c r="C399" s="6">
        <f t="shared" si="181"/>
        <v>569.4760820045558</v>
      </c>
      <c r="D399" s="2" t="s">
        <v>11</v>
      </c>
      <c r="E399" s="2">
        <v>878</v>
      </c>
      <c r="F399" s="2">
        <v>866.5</v>
      </c>
      <c r="G399" s="20">
        <f t="shared" si="185"/>
        <v>6548.974943052392</v>
      </c>
      <c r="H399" s="20">
        <f t="shared" si="182"/>
        <v>11.5</v>
      </c>
      <c r="I399" s="20">
        <f t="shared" si="183"/>
        <v>1.3097949886104785</v>
      </c>
      <c r="J399" s="8">
        <f t="shared" si="184"/>
        <v>6548.974943052392</v>
      </c>
    </row>
    <row r="400" spans="1:10" s="1" customFormat="1" ht="20.25" customHeight="1">
      <c r="A400" s="2" t="s">
        <v>745</v>
      </c>
      <c r="B400" s="2" t="s">
        <v>489</v>
      </c>
      <c r="C400" s="6">
        <f aca="true" t="shared" si="186" ref="C400:C413">500000/E400</f>
        <v>535.3319057815846</v>
      </c>
      <c r="D400" s="2" t="s">
        <v>11</v>
      </c>
      <c r="E400" s="2">
        <v>934</v>
      </c>
      <c r="F400" s="2">
        <v>923</v>
      </c>
      <c r="G400" s="20">
        <f t="shared" si="185"/>
        <v>5888.650963597431</v>
      </c>
      <c r="H400" s="20">
        <f t="shared" si="182"/>
        <v>11</v>
      </c>
      <c r="I400" s="20">
        <f t="shared" si="183"/>
        <v>1.177730192719486</v>
      </c>
      <c r="J400" s="8">
        <f t="shared" si="184"/>
        <v>5888.650963597431</v>
      </c>
    </row>
    <row r="401" spans="1:10" s="1" customFormat="1" ht="20.25" customHeight="1">
      <c r="A401" s="2" t="s">
        <v>744</v>
      </c>
      <c r="B401" s="2" t="s">
        <v>489</v>
      </c>
      <c r="C401" s="6">
        <f t="shared" si="186"/>
        <v>520.8333333333334</v>
      </c>
      <c r="D401" s="2" t="s">
        <v>11</v>
      </c>
      <c r="E401" s="2">
        <v>960</v>
      </c>
      <c r="F401" s="2">
        <v>948</v>
      </c>
      <c r="G401" s="20">
        <f t="shared" si="185"/>
        <v>6250</v>
      </c>
      <c r="H401" s="20">
        <f aca="true" t="shared" si="187" ref="H401:H406">G401/C401</f>
        <v>12</v>
      </c>
      <c r="I401" s="20">
        <f aca="true" t="shared" si="188" ref="I401:I406">H401/E401*100</f>
        <v>1.25</v>
      </c>
      <c r="J401" s="8">
        <f aca="true" t="shared" si="189" ref="J401:J406">H401*C401</f>
        <v>6250</v>
      </c>
    </row>
    <row r="402" spans="1:10" s="1" customFormat="1" ht="20.25" customHeight="1">
      <c r="A402" s="2" t="s">
        <v>743</v>
      </c>
      <c r="B402" s="2" t="s">
        <v>3</v>
      </c>
      <c r="C402" s="6">
        <f t="shared" si="186"/>
        <v>827.129859387924</v>
      </c>
      <c r="D402" s="2" t="s">
        <v>10</v>
      </c>
      <c r="E402" s="2">
        <v>604.5</v>
      </c>
      <c r="F402" s="2">
        <v>614</v>
      </c>
      <c r="G402" s="20">
        <f t="shared" si="185"/>
        <v>7857.733664185277</v>
      </c>
      <c r="H402" s="20">
        <f t="shared" si="187"/>
        <v>9.5</v>
      </c>
      <c r="I402" s="20">
        <f t="shared" si="188"/>
        <v>1.5715467328370554</v>
      </c>
      <c r="J402" s="8">
        <f t="shared" si="189"/>
        <v>7857.733664185277</v>
      </c>
    </row>
    <row r="403" spans="1:10" s="1" customFormat="1" ht="20.25" customHeight="1">
      <c r="A403" s="2" t="s">
        <v>742</v>
      </c>
      <c r="B403" s="2" t="s">
        <v>489</v>
      </c>
      <c r="C403" s="6">
        <f t="shared" si="186"/>
        <v>518.6721991701245</v>
      </c>
      <c r="D403" s="2" t="s">
        <v>10</v>
      </c>
      <c r="E403" s="2">
        <v>964</v>
      </c>
      <c r="F403" s="2">
        <v>959</v>
      </c>
      <c r="G403" s="20">
        <f t="shared" si="185"/>
        <v>-2593.360995850622</v>
      </c>
      <c r="H403" s="20">
        <f t="shared" si="187"/>
        <v>-5</v>
      </c>
      <c r="I403" s="20">
        <f t="shared" si="188"/>
        <v>-0.5186721991701244</v>
      </c>
      <c r="J403" s="8">
        <f t="shared" si="189"/>
        <v>-2593.360995850622</v>
      </c>
    </row>
    <row r="404" spans="1:10" s="1" customFormat="1" ht="20.25" customHeight="1">
      <c r="A404" s="2" t="s">
        <v>741</v>
      </c>
      <c r="B404" s="2" t="s">
        <v>708</v>
      </c>
      <c r="C404" s="6">
        <f t="shared" si="186"/>
        <v>843.8818565400844</v>
      </c>
      <c r="D404" s="2" t="s">
        <v>10</v>
      </c>
      <c r="E404" s="2">
        <v>592.5</v>
      </c>
      <c r="F404" s="2">
        <v>598</v>
      </c>
      <c r="G404" s="20">
        <f t="shared" si="185"/>
        <v>4641.350210970464</v>
      </c>
      <c r="H404" s="20">
        <f t="shared" si="187"/>
        <v>5.5</v>
      </c>
      <c r="I404" s="20">
        <f t="shared" si="188"/>
        <v>0.9282700421940928</v>
      </c>
      <c r="J404" s="8">
        <f t="shared" si="189"/>
        <v>4641.350210970464</v>
      </c>
    </row>
    <row r="405" spans="1:10" s="1" customFormat="1" ht="20.25" customHeight="1">
      <c r="A405" s="2" t="s">
        <v>740</v>
      </c>
      <c r="B405" s="2" t="s">
        <v>97</v>
      </c>
      <c r="C405" s="6">
        <f t="shared" si="186"/>
        <v>1328.7270794578792</v>
      </c>
      <c r="D405" s="2" t="s">
        <v>11</v>
      </c>
      <c r="E405" s="2">
        <v>376.3</v>
      </c>
      <c r="F405" s="2">
        <v>374.4</v>
      </c>
      <c r="G405" s="20">
        <f t="shared" si="185"/>
        <v>2524.581450970016</v>
      </c>
      <c r="H405" s="20">
        <f t="shared" si="187"/>
        <v>1.900000000000034</v>
      </c>
      <c r="I405" s="20">
        <f t="shared" si="188"/>
        <v>0.5049162901940032</v>
      </c>
      <c r="J405" s="8">
        <f t="shared" si="189"/>
        <v>2524.581450970016</v>
      </c>
    </row>
    <row r="406" spans="1:10" s="1" customFormat="1" ht="20.25" customHeight="1">
      <c r="A406" s="2" t="s">
        <v>739</v>
      </c>
      <c r="B406" s="2" t="s">
        <v>34</v>
      </c>
      <c r="C406" s="6">
        <f t="shared" si="186"/>
        <v>781.25</v>
      </c>
      <c r="D406" s="2" t="s">
        <v>10</v>
      </c>
      <c r="E406" s="2">
        <v>640</v>
      </c>
      <c r="F406" s="2">
        <v>636</v>
      </c>
      <c r="G406" s="20">
        <f t="shared" si="185"/>
        <v>-3125</v>
      </c>
      <c r="H406" s="20">
        <f t="shared" si="187"/>
        <v>-4</v>
      </c>
      <c r="I406" s="20">
        <f t="shared" si="188"/>
        <v>-0.625</v>
      </c>
      <c r="J406" s="8">
        <f t="shared" si="189"/>
        <v>-3125</v>
      </c>
    </row>
    <row r="407" spans="1:10" s="1" customFormat="1" ht="20.25" customHeight="1">
      <c r="A407" s="2" t="s">
        <v>738</v>
      </c>
      <c r="B407" s="2" t="s">
        <v>634</v>
      </c>
      <c r="C407" s="6">
        <f t="shared" si="186"/>
        <v>2136.7521367521367</v>
      </c>
      <c r="D407" s="2" t="s">
        <v>10</v>
      </c>
      <c r="E407" s="2">
        <v>234</v>
      </c>
      <c r="F407" s="2">
        <v>237.7</v>
      </c>
      <c r="G407" s="20">
        <f t="shared" si="185"/>
        <v>7905.982905982882</v>
      </c>
      <c r="H407" s="20">
        <f aca="true" t="shared" si="190" ref="H407:H413">G407/C407</f>
        <v>3.6999999999999886</v>
      </c>
      <c r="I407" s="20">
        <f aca="true" t="shared" si="191" ref="I407:I413">H407/E407*100</f>
        <v>1.5811965811965762</v>
      </c>
      <c r="J407" s="8">
        <f aca="true" t="shared" si="192" ref="J407:J413">H407*C407</f>
        <v>7905.982905982882</v>
      </c>
    </row>
    <row r="408" spans="1:10" s="1" customFormat="1" ht="20.25" customHeight="1">
      <c r="A408" s="2" t="s">
        <v>738</v>
      </c>
      <c r="B408" s="2" t="s">
        <v>708</v>
      </c>
      <c r="C408" s="6">
        <f t="shared" si="186"/>
        <v>842.7439743805833</v>
      </c>
      <c r="D408" s="2" t="s">
        <v>10</v>
      </c>
      <c r="E408" s="2">
        <v>593.3</v>
      </c>
      <c r="F408" s="2">
        <v>590</v>
      </c>
      <c r="G408" s="20">
        <f t="shared" si="185"/>
        <v>-2781.0551154558866</v>
      </c>
      <c r="H408" s="20">
        <f t="shared" si="190"/>
        <v>-3.2999999999999545</v>
      </c>
      <c r="I408" s="20">
        <f t="shared" si="191"/>
        <v>-0.5562110230911773</v>
      </c>
      <c r="J408" s="8">
        <f t="shared" si="192"/>
        <v>-2781.0551154558866</v>
      </c>
    </row>
    <row r="409" spans="1:10" s="1" customFormat="1" ht="20.25" customHeight="1">
      <c r="A409" s="2" t="s">
        <v>737</v>
      </c>
      <c r="B409" s="2" t="s">
        <v>722</v>
      </c>
      <c r="C409" s="6">
        <f t="shared" si="186"/>
        <v>2592.688618096967</v>
      </c>
      <c r="D409" s="2" t="s">
        <v>10</v>
      </c>
      <c r="E409" s="2">
        <v>192.85</v>
      </c>
      <c r="F409" s="2">
        <v>195.1</v>
      </c>
      <c r="G409" s="20">
        <f t="shared" si="185"/>
        <v>5833.549390718175</v>
      </c>
      <c r="H409" s="20">
        <f t="shared" si="190"/>
        <v>2.25</v>
      </c>
      <c r="I409" s="20">
        <f t="shared" si="191"/>
        <v>1.1667098781436351</v>
      </c>
      <c r="J409" s="8">
        <f t="shared" si="192"/>
        <v>5833.549390718175</v>
      </c>
    </row>
    <row r="410" spans="1:10" s="1" customFormat="1" ht="20.25" customHeight="1">
      <c r="A410" s="2" t="s">
        <v>736</v>
      </c>
      <c r="B410" s="2" t="s">
        <v>722</v>
      </c>
      <c r="C410" s="6">
        <f t="shared" si="186"/>
        <v>2630.194634402946</v>
      </c>
      <c r="D410" s="2" t="s">
        <v>10</v>
      </c>
      <c r="E410" s="2">
        <v>190.1</v>
      </c>
      <c r="F410" s="2">
        <v>192.2</v>
      </c>
      <c r="G410" s="20">
        <f t="shared" si="185"/>
        <v>5523.408732246172</v>
      </c>
      <c r="H410" s="20">
        <f t="shared" si="190"/>
        <v>2.0999999999999943</v>
      </c>
      <c r="I410" s="20">
        <f t="shared" si="191"/>
        <v>1.1046817464492342</v>
      </c>
      <c r="J410" s="8">
        <f t="shared" si="192"/>
        <v>5523.408732246172</v>
      </c>
    </row>
    <row r="411" spans="1:10" s="1" customFormat="1" ht="20.25" customHeight="1">
      <c r="A411" s="2" t="s">
        <v>735</v>
      </c>
      <c r="B411" s="2" t="s">
        <v>97</v>
      </c>
      <c r="C411" s="6">
        <f t="shared" si="186"/>
        <v>1275.5102040816328</v>
      </c>
      <c r="D411" s="2" t="s">
        <v>10</v>
      </c>
      <c r="E411" s="2">
        <v>392</v>
      </c>
      <c r="F411" s="2">
        <v>397</v>
      </c>
      <c r="G411" s="20">
        <f t="shared" si="185"/>
        <v>6377.551020408164</v>
      </c>
      <c r="H411" s="20">
        <f t="shared" si="190"/>
        <v>5</v>
      </c>
      <c r="I411" s="20">
        <f t="shared" si="191"/>
        <v>1.2755102040816326</v>
      </c>
      <c r="J411" s="8">
        <f t="shared" si="192"/>
        <v>6377.551020408164</v>
      </c>
    </row>
    <row r="412" spans="1:10" s="1" customFormat="1" ht="20.25" customHeight="1">
      <c r="A412" s="2" t="s">
        <v>734</v>
      </c>
      <c r="B412" s="2" t="s">
        <v>28</v>
      </c>
      <c r="C412" s="6">
        <f t="shared" si="186"/>
        <v>488.28125</v>
      </c>
      <c r="D412" s="2" t="s">
        <v>11</v>
      </c>
      <c r="E412" s="2">
        <v>1024</v>
      </c>
      <c r="F412" s="2">
        <v>1010</v>
      </c>
      <c r="G412" s="20">
        <f t="shared" si="185"/>
        <v>6835.9375</v>
      </c>
      <c r="H412" s="20">
        <f t="shared" si="190"/>
        <v>14</v>
      </c>
      <c r="I412" s="20">
        <f t="shared" si="191"/>
        <v>1.3671875</v>
      </c>
      <c r="J412" s="8">
        <f t="shared" si="192"/>
        <v>6835.9375</v>
      </c>
    </row>
    <row r="413" spans="1:10" s="1" customFormat="1" ht="20.25" customHeight="1">
      <c r="A413" s="2" t="s">
        <v>733</v>
      </c>
      <c r="B413" s="2" t="s">
        <v>97</v>
      </c>
      <c r="C413" s="6">
        <f t="shared" si="186"/>
        <v>1319.2612137203166</v>
      </c>
      <c r="D413" s="2" t="s">
        <v>10</v>
      </c>
      <c r="E413" s="2">
        <v>379</v>
      </c>
      <c r="F413" s="2">
        <v>383</v>
      </c>
      <c r="G413" s="20">
        <f t="shared" si="185"/>
        <v>5277.0448548812665</v>
      </c>
      <c r="H413" s="20">
        <f t="shared" si="190"/>
        <v>4</v>
      </c>
      <c r="I413" s="20">
        <f t="shared" si="191"/>
        <v>1.0554089709762533</v>
      </c>
      <c r="J413" s="8">
        <f t="shared" si="192"/>
        <v>5277.0448548812665</v>
      </c>
    </row>
    <row r="414" spans="1:10" s="1" customFormat="1" ht="20.25" customHeight="1">
      <c r="A414" s="15"/>
      <c r="B414" s="15"/>
      <c r="C414" s="14"/>
      <c r="D414" s="15"/>
      <c r="E414" s="15"/>
      <c r="F414" s="15"/>
      <c r="G414" s="21"/>
      <c r="H414" s="21"/>
      <c r="I414" s="24" t="s">
        <v>73</v>
      </c>
      <c r="J414" s="25">
        <f>SUM(J390:J413)</f>
        <v>97520.30346327872</v>
      </c>
    </row>
    <row r="415" spans="1:10" s="1" customFormat="1" ht="20.25" customHeight="1">
      <c r="A415" s="2" t="s">
        <v>732</v>
      </c>
      <c r="B415" s="2" t="s">
        <v>97</v>
      </c>
      <c r="C415" s="6">
        <f>500000/E415</f>
        <v>1313.8877939823938</v>
      </c>
      <c r="D415" s="2" t="s">
        <v>10</v>
      </c>
      <c r="E415" s="2">
        <v>380.55</v>
      </c>
      <c r="F415" s="2">
        <v>377.4</v>
      </c>
      <c r="G415" s="20">
        <f t="shared" si="185"/>
        <v>-4138.746551044585</v>
      </c>
      <c r="H415" s="20">
        <f>G415/C415</f>
        <v>-3.150000000000034</v>
      </c>
      <c r="I415" s="20">
        <f>H415/E415*100</f>
        <v>-0.8277493102089171</v>
      </c>
      <c r="J415" s="8">
        <f>H415*C415</f>
        <v>-4138.746551044585</v>
      </c>
    </row>
    <row r="416" spans="1:10" s="1" customFormat="1" ht="20.25" customHeight="1">
      <c r="A416" s="2" t="s">
        <v>731</v>
      </c>
      <c r="B416" s="2" t="s">
        <v>28</v>
      </c>
      <c r="C416" s="6">
        <f>500000/E416</f>
        <v>501.5045135406219</v>
      </c>
      <c r="D416" s="2" t="s">
        <v>10</v>
      </c>
      <c r="E416" s="2">
        <v>997</v>
      </c>
      <c r="F416" s="2">
        <v>1007</v>
      </c>
      <c r="G416" s="20">
        <f t="shared" si="185"/>
        <v>5015.045135406219</v>
      </c>
      <c r="H416" s="20">
        <f>G416/C416</f>
        <v>10</v>
      </c>
      <c r="I416" s="20">
        <f>H416/E416*100</f>
        <v>1.0030090270812437</v>
      </c>
      <c r="J416" s="8">
        <f>H416*C416</f>
        <v>5015.045135406219</v>
      </c>
    </row>
    <row r="417" spans="1:10" s="1" customFormat="1" ht="20.25" customHeight="1">
      <c r="A417" s="2" t="s">
        <v>730</v>
      </c>
      <c r="B417" s="2" t="s">
        <v>90</v>
      </c>
      <c r="C417" s="6">
        <f>500000/E417</f>
        <v>1084.5986984815618</v>
      </c>
      <c r="D417" s="2" t="s">
        <v>10</v>
      </c>
      <c r="E417" s="2">
        <v>461</v>
      </c>
      <c r="F417" s="2">
        <v>468</v>
      </c>
      <c r="G417" s="20">
        <f t="shared" si="185"/>
        <v>7592.190889370932</v>
      </c>
      <c r="H417" s="20">
        <f>G417/C417</f>
        <v>7</v>
      </c>
      <c r="I417" s="20">
        <f>H417/E417*100</f>
        <v>1.5184381778741864</v>
      </c>
      <c r="J417" s="8">
        <f>H417*C417</f>
        <v>7592.190889370932</v>
      </c>
    </row>
    <row r="418" spans="1:10" s="1" customFormat="1" ht="20.25" customHeight="1">
      <c r="A418" s="2" t="s">
        <v>729</v>
      </c>
      <c r="B418" s="2" t="s">
        <v>722</v>
      </c>
      <c r="C418" s="6">
        <f aca="true" t="shared" si="193" ref="C418:C425">500000/E418</f>
        <v>2577.319587628866</v>
      </c>
      <c r="D418" s="2" t="s">
        <v>10</v>
      </c>
      <c r="E418" s="2">
        <v>194</v>
      </c>
      <c r="F418" s="2">
        <v>197.2</v>
      </c>
      <c r="G418" s="20">
        <f t="shared" si="185"/>
        <v>8247.422680412341</v>
      </c>
      <c r="H418" s="20">
        <f>G418/C418</f>
        <v>3.199999999999988</v>
      </c>
      <c r="I418" s="20">
        <f>H418/E418*100</f>
        <v>1.649484536082468</v>
      </c>
      <c r="J418" s="8">
        <f>H418*C418</f>
        <v>8247.422680412341</v>
      </c>
    </row>
    <row r="419" spans="1:10" s="1" customFormat="1" ht="20.25" customHeight="1">
      <c r="A419" s="2" t="s">
        <v>728</v>
      </c>
      <c r="B419" s="2" t="s">
        <v>634</v>
      </c>
      <c r="C419" s="6">
        <f t="shared" si="193"/>
        <v>2172.0243266724588</v>
      </c>
      <c r="D419" s="2" t="s">
        <v>10</v>
      </c>
      <c r="E419" s="2">
        <v>230.2</v>
      </c>
      <c r="F419" s="2">
        <v>234.5</v>
      </c>
      <c r="G419" s="20">
        <f t="shared" si="185"/>
        <v>9339.704604691597</v>
      </c>
      <c r="H419" s="20">
        <f>G419/C419</f>
        <v>4.300000000000011</v>
      </c>
      <c r="I419" s="20">
        <f>H419/E419*100</f>
        <v>1.8679409209383195</v>
      </c>
      <c r="J419" s="8">
        <f>H419*C419</f>
        <v>9339.704604691597</v>
      </c>
    </row>
    <row r="420" spans="1:10" s="1" customFormat="1" ht="20.25" customHeight="1">
      <c r="A420" s="2" t="s">
        <v>727</v>
      </c>
      <c r="B420" s="2" t="s">
        <v>634</v>
      </c>
      <c r="C420" s="6">
        <f t="shared" si="193"/>
        <v>2083.3333333333335</v>
      </c>
      <c r="D420" s="2" t="s">
        <v>11</v>
      </c>
      <c r="E420" s="2">
        <v>240</v>
      </c>
      <c r="F420" s="2">
        <v>236.6</v>
      </c>
      <c r="G420" s="20">
        <f t="shared" si="185"/>
        <v>7083.333333333346</v>
      </c>
      <c r="H420" s="20">
        <f aca="true" t="shared" si="194" ref="H420:H425">G420/C420</f>
        <v>3.4000000000000057</v>
      </c>
      <c r="I420" s="20">
        <f aca="true" t="shared" si="195" ref="I420:I425">H420/E420*100</f>
        <v>1.416666666666669</v>
      </c>
      <c r="J420" s="8">
        <f aca="true" t="shared" si="196" ref="J420:J425">H420*C420</f>
        <v>7083.333333333346</v>
      </c>
    </row>
    <row r="421" spans="1:10" s="1" customFormat="1" ht="20.25" customHeight="1">
      <c r="A421" s="2" t="s">
        <v>726</v>
      </c>
      <c r="B421" s="2" t="s">
        <v>634</v>
      </c>
      <c r="C421" s="6">
        <f t="shared" si="193"/>
        <v>2045.8265139116202</v>
      </c>
      <c r="D421" s="2" t="s">
        <v>11</v>
      </c>
      <c r="E421" s="2">
        <v>244.4</v>
      </c>
      <c r="F421" s="2">
        <v>241</v>
      </c>
      <c r="G421" s="20">
        <f t="shared" si="185"/>
        <v>6955.81014729952</v>
      </c>
      <c r="H421" s="20">
        <f t="shared" si="194"/>
        <v>3.4000000000000057</v>
      </c>
      <c r="I421" s="20">
        <f t="shared" si="195"/>
        <v>1.391162029459904</v>
      </c>
      <c r="J421" s="8">
        <f t="shared" si="196"/>
        <v>6955.81014729952</v>
      </c>
    </row>
    <row r="422" spans="1:10" s="1" customFormat="1" ht="20.25" customHeight="1">
      <c r="A422" s="2" t="s">
        <v>725</v>
      </c>
      <c r="B422" s="2" t="s">
        <v>87</v>
      </c>
      <c r="C422" s="6">
        <f t="shared" si="193"/>
        <v>629.3266205160478</v>
      </c>
      <c r="D422" s="2" t="s">
        <v>10</v>
      </c>
      <c r="E422" s="2">
        <v>794.5</v>
      </c>
      <c r="F422" s="2">
        <v>803</v>
      </c>
      <c r="G422" s="20">
        <f t="shared" si="185"/>
        <v>5349.276274386406</v>
      </c>
      <c r="H422" s="20">
        <f t="shared" si="194"/>
        <v>8.5</v>
      </c>
      <c r="I422" s="20">
        <f t="shared" si="195"/>
        <v>1.0698552548772813</v>
      </c>
      <c r="J422" s="8">
        <f t="shared" si="196"/>
        <v>5349.276274386406</v>
      </c>
    </row>
    <row r="423" spans="1:10" s="1" customFormat="1" ht="20.25" customHeight="1">
      <c r="A423" s="2" t="s">
        <v>724</v>
      </c>
      <c r="B423" s="2" t="s">
        <v>79</v>
      </c>
      <c r="C423" s="6">
        <f t="shared" si="193"/>
        <v>502.51256281407035</v>
      </c>
      <c r="D423" s="2" t="s">
        <v>10</v>
      </c>
      <c r="E423" s="2">
        <v>995</v>
      </c>
      <c r="F423" s="2">
        <v>987</v>
      </c>
      <c r="G423" s="20">
        <f t="shared" si="185"/>
        <v>-4020.100502512563</v>
      </c>
      <c r="H423" s="20">
        <f t="shared" si="194"/>
        <v>-8</v>
      </c>
      <c r="I423" s="20">
        <f t="shared" si="195"/>
        <v>-0.8040201005025126</v>
      </c>
      <c r="J423" s="8">
        <f t="shared" si="196"/>
        <v>-4020.100502512563</v>
      </c>
    </row>
    <row r="424" spans="1:10" s="1" customFormat="1" ht="20.25" customHeight="1">
      <c r="A424" s="2" t="s">
        <v>723</v>
      </c>
      <c r="B424" s="2" t="s">
        <v>3</v>
      </c>
      <c r="C424" s="6">
        <f t="shared" si="193"/>
        <v>823.7232289950576</v>
      </c>
      <c r="D424" s="2" t="s">
        <v>10</v>
      </c>
      <c r="E424" s="2">
        <v>607</v>
      </c>
      <c r="F424" s="2">
        <v>602</v>
      </c>
      <c r="G424" s="20">
        <f t="shared" si="185"/>
        <v>-4118.616144975288</v>
      </c>
      <c r="H424" s="20">
        <f t="shared" si="194"/>
        <v>-5</v>
      </c>
      <c r="I424" s="20">
        <f t="shared" si="195"/>
        <v>-0.8237232289950577</v>
      </c>
      <c r="J424" s="8">
        <f t="shared" si="196"/>
        <v>-4118.616144975288</v>
      </c>
    </row>
    <row r="425" spans="1:10" s="1" customFormat="1" ht="20.25" customHeight="1">
      <c r="A425" s="2" t="s">
        <v>721</v>
      </c>
      <c r="B425" s="2" t="s">
        <v>722</v>
      </c>
      <c r="C425" s="6">
        <f t="shared" si="193"/>
        <v>2424.8302618816683</v>
      </c>
      <c r="D425" s="2" t="s">
        <v>10</v>
      </c>
      <c r="E425" s="2">
        <v>206.2</v>
      </c>
      <c r="F425" s="2">
        <v>208.8</v>
      </c>
      <c r="G425" s="20">
        <f t="shared" si="185"/>
        <v>6304.558680892393</v>
      </c>
      <c r="H425" s="20">
        <f t="shared" si="194"/>
        <v>2.6000000000000227</v>
      </c>
      <c r="I425" s="20">
        <f t="shared" si="195"/>
        <v>1.2609117361784785</v>
      </c>
      <c r="J425" s="8">
        <f t="shared" si="196"/>
        <v>6304.558680892393</v>
      </c>
    </row>
    <row r="426" spans="1:10" s="1" customFormat="1" ht="20.25" customHeight="1">
      <c r="A426" s="2" t="s">
        <v>720</v>
      </c>
      <c r="B426" s="2" t="s">
        <v>97</v>
      </c>
      <c r="C426" s="6">
        <f aca="true" t="shared" si="197" ref="C426:C431">500000/E426</f>
        <v>1269.0355329949239</v>
      </c>
      <c r="D426" s="2" t="s">
        <v>10</v>
      </c>
      <c r="E426" s="2">
        <v>394</v>
      </c>
      <c r="F426" s="2">
        <v>400</v>
      </c>
      <c r="G426" s="20">
        <f t="shared" si="185"/>
        <v>7614.213197969543</v>
      </c>
      <c r="H426" s="20">
        <f aca="true" t="shared" si="198" ref="H426:H431">G426/C426</f>
        <v>6</v>
      </c>
      <c r="I426" s="20">
        <f aca="true" t="shared" si="199" ref="I426:I431">H426/E426*100</f>
        <v>1.5228426395939088</v>
      </c>
      <c r="J426" s="8">
        <f aca="true" t="shared" si="200" ref="J426:J431">H426*C426</f>
        <v>7614.213197969543</v>
      </c>
    </row>
    <row r="427" spans="1:10" s="1" customFormat="1" ht="20.25" customHeight="1">
      <c r="A427" s="2" t="s">
        <v>719</v>
      </c>
      <c r="B427" s="2" t="s">
        <v>90</v>
      </c>
      <c r="C427" s="6">
        <f t="shared" si="197"/>
        <v>996.01593625498</v>
      </c>
      <c r="D427" s="2" t="s">
        <v>10</v>
      </c>
      <c r="E427" s="2">
        <v>502</v>
      </c>
      <c r="F427" s="2">
        <v>511</v>
      </c>
      <c r="G427" s="20">
        <f t="shared" si="185"/>
        <v>8964.14342629482</v>
      </c>
      <c r="H427" s="20">
        <f t="shared" si="198"/>
        <v>9</v>
      </c>
      <c r="I427" s="20">
        <f t="shared" si="199"/>
        <v>1.7928286852589643</v>
      </c>
      <c r="J427" s="8">
        <f t="shared" si="200"/>
        <v>8964.14342629482</v>
      </c>
    </row>
    <row r="428" spans="1:10" s="1" customFormat="1" ht="20.25" customHeight="1">
      <c r="A428" s="2" t="s">
        <v>718</v>
      </c>
      <c r="B428" s="2" t="s">
        <v>605</v>
      </c>
      <c r="C428" s="6">
        <f t="shared" si="197"/>
        <v>1351.3513513513512</v>
      </c>
      <c r="D428" s="2" t="s">
        <v>10</v>
      </c>
      <c r="E428" s="2">
        <v>370</v>
      </c>
      <c r="F428" s="2">
        <v>366.5</v>
      </c>
      <c r="G428" s="20">
        <f t="shared" si="185"/>
        <v>-4729.729729729729</v>
      </c>
      <c r="H428" s="20">
        <f t="shared" si="198"/>
        <v>-3.5</v>
      </c>
      <c r="I428" s="20">
        <f t="shared" si="199"/>
        <v>-0.945945945945946</v>
      </c>
      <c r="J428" s="8">
        <f t="shared" si="200"/>
        <v>-4729.729729729729</v>
      </c>
    </row>
    <row r="429" spans="1:10" s="1" customFormat="1" ht="20.25" customHeight="1">
      <c r="A429" s="2" t="s">
        <v>717</v>
      </c>
      <c r="B429" s="2" t="s">
        <v>634</v>
      </c>
      <c r="C429" s="6">
        <f t="shared" si="197"/>
        <v>1945.5252918287938</v>
      </c>
      <c r="D429" s="2" t="s">
        <v>10</v>
      </c>
      <c r="E429" s="2">
        <v>257</v>
      </c>
      <c r="F429" s="2">
        <v>260</v>
      </c>
      <c r="G429" s="20">
        <f t="shared" si="185"/>
        <v>5836.575875486382</v>
      </c>
      <c r="H429" s="20">
        <f t="shared" si="198"/>
        <v>3.0000000000000004</v>
      </c>
      <c r="I429" s="20">
        <f t="shared" si="199"/>
        <v>1.1673151750972766</v>
      </c>
      <c r="J429" s="8">
        <f t="shared" si="200"/>
        <v>5836.575875486382</v>
      </c>
    </row>
    <row r="430" spans="1:10" s="1" customFormat="1" ht="20.25" customHeight="1">
      <c r="A430" s="2" t="s">
        <v>716</v>
      </c>
      <c r="B430" s="2" t="s">
        <v>3</v>
      </c>
      <c r="C430" s="6">
        <f t="shared" si="197"/>
        <v>830.5647840531561</v>
      </c>
      <c r="D430" s="2" t="s">
        <v>10</v>
      </c>
      <c r="E430" s="2">
        <v>602</v>
      </c>
      <c r="F430" s="2">
        <v>613</v>
      </c>
      <c r="G430" s="20">
        <f t="shared" si="185"/>
        <v>9136.212624584718</v>
      </c>
      <c r="H430" s="20">
        <f t="shared" si="198"/>
        <v>11</v>
      </c>
      <c r="I430" s="20">
        <f t="shared" si="199"/>
        <v>1.8272425249169437</v>
      </c>
      <c r="J430" s="8">
        <f t="shared" si="200"/>
        <v>9136.212624584718</v>
      </c>
    </row>
    <row r="431" spans="1:10" s="1" customFormat="1" ht="20.25" customHeight="1">
      <c r="A431" s="2" t="s">
        <v>715</v>
      </c>
      <c r="B431" s="2" t="s">
        <v>123</v>
      </c>
      <c r="C431" s="6">
        <f t="shared" si="197"/>
        <v>1094.0919037199126</v>
      </c>
      <c r="D431" s="2" t="s">
        <v>10</v>
      </c>
      <c r="E431" s="2">
        <v>457</v>
      </c>
      <c r="F431" s="2">
        <v>464</v>
      </c>
      <c r="G431" s="20">
        <f t="shared" si="185"/>
        <v>7658.643326039388</v>
      </c>
      <c r="H431" s="20">
        <f t="shared" si="198"/>
        <v>7</v>
      </c>
      <c r="I431" s="20">
        <f t="shared" si="199"/>
        <v>1.5317286652078774</v>
      </c>
      <c r="J431" s="8">
        <f t="shared" si="200"/>
        <v>7658.643326039388</v>
      </c>
    </row>
    <row r="432" spans="1:10" s="1" customFormat="1" ht="20.25" customHeight="1">
      <c r="A432" s="2" t="s">
        <v>713</v>
      </c>
      <c r="B432" s="2" t="s">
        <v>714</v>
      </c>
      <c r="C432" s="6">
        <f aca="true" t="shared" si="201" ref="C432:C437">500000/E432</f>
        <v>1265.8227848101267</v>
      </c>
      <c r="D432" s="2" t="s">
        <v>10</v>
      </c>
      <c r="E432" s="2">
        <v>395</v>
      </c>
      <c r="F432" s="2">
        <v>404</v>
      </c>
      <c r="G432" s="20">
        <f t="shared" si="185"/>
        <v>11392.40506329114</v>
      </c>
      <c r="H432" s="20">
        <f aca="true" t="shared" si="202" ref="H432:H437">G432/C432</f>
        <v>9</v>
      </c>
      <c r="I432" s="20">
        <f aca="true" t="shared" si="203" ref="I432:I437">H432/E432*100</f>
        <v>2.278481012658228</v>
      </c>
      <c r="J432" s="8">
        <f aca="true" t="shared" si="204" ref="J432:J437">H432*C432</f>
        <v>11392.40506329114</v>
      </c>
    </row>
    <row r="433" spans="1:10" s="1" customFormat="1" ht="20.25" customHeight="1">
      <c r="A433" s="2" t="s">
        <v>712</v>
      </c>
      <c r="B433" s="2" t="s">
        <v>3</v>
      </c>
      <c r="C433" s="6">
        <f t="shared" si="201"/>
        <v>847.457627118644</v>
      </c>
      <c r="D433" s="2" t="s">
        <v>10</v>
      </c>
      <c r="E433" s="2">
        <v>590</v>
      </c>
      <c r="F433" s="2">
        <v>602</v>
      </c>
      <c r="G433" s="20">
        <f t="shared" si="185"/>
        <v>10169.491525423728</v>
      </c>
      <c r="H433" s="20">
        <f t="shared" si="202"/>
        <v>11.999999999999998</v>
      </c>
      <c r="I433" s="20">
        <f t="shared" si="203"/>
        <v>2.0338983050847457</v>
      </c>
      <c r="J433" s="8">
        <f t="shared" si="204"/>
        <v>10169.491525423728</v>
      </c>
    </row>
    <row r="434" spans="1:10" s="1" customFormat="1" ht="20.25" customHeight="1">
      <c r="A434" s="2" t="s">
        <v>711</v>
      </c>
      <c r="B434" s="2" t="s">
        <v>3</v>
      </c>
      <c r="C434" s="6">
        <f t="shared" si="201"/>
        <v>856.1643835616438</v>
      </c>
      <c r="D434" s="2" t="s">
        <v>10</v>
      </c>
      <c r="E434" s="2">
        <v>584</v>
      </c>
      <c r="F434" s="2">
        <v>594</v>
      </c>
      <c r="G434" s="20">
        <f t="shared" si="185"/>
        <v>8561.643835616438</v>
      </c>
      <c r="H434" s="20">
        <f t="shared" si="202"/>
        <v>10</v>
      </c>
      <c r="I434" s="20">
        <f t="shared" si="203"/>
        <v>1.7123287671232876</v>
      </c>
      <c r="J434" s="8">
        <f t="shared" si="204"/>
        <v>8561.643835616438</v>
      </c>
    </row>
    <row r="435" spans="1:10" s="1" customFormat="1" ht="20.25" customHeight="1">
      <c r="A435" s="2" t="s">
        <v>710</v>
      </c>
      <c r="B435" s="2" t="s">
        <v>90</v>
      </c>
      <c r="C435" s="6">
        <f t="shared" si="201"/>
        <v>1006.0362173038229</v>
      </c>
      <c r="D435" s="2" t="s">
        <v>10</v>
      </c>
      <c r="E435" s="2">
        <v>497</v>
      </c>
      <c r="F435" s="2">
        <v>502</v>
      </c>
      <c r="G435" s="20">
        <f t="shared" si="185"/>
        <v>5030.181086519115</v>
      </c>
      <c r="H435" s="20">
        <f t="shared" si="202"/>
        <v>5</v>
      </c>
      <c r="I435" s="20">
        <f t="shared" si="203"/>
        <v>1.0060362173038229</v>
      </c>
      <c r="J435" s="8">
        <f t="shared" si="204"/>
        <v>5030.181086519115</v>
      </c>
    </row>
    <row r="436" spans="1:10" s="1" customFormat="1" ht="20.25" customHeight="1">
      <c r="A436" s="2" t="s">
        <v>709</v>
      </c>
      <c r="B436" s="2" t="s">
        <v>595</v>
      </c>
      <c r="C436" s="6">
        <f t="shared" si="201"/>
        <v>2436.647173489279</v>
      </c>
      <c r="D436" s="2" t="s">
        <v>10</v>
      </c>
      <c r="E436" s="2">
        <v>205.2</v>
      </c>
      <c r="F436" s="2">
        <v>208.4</v>
      </c>
      <c r="G436" s="20">
        <f t="shared" si="185"/>
        <v>7797.2709551657335</v>
      </c>
      <c r="H436" s="20">
        <f t="shared" si="202"/>
        <v>3.200000000000017</v>
      </c>
      <c r="I436" s="20">
        <f t="shared" si="203"/>
        <v>1.5594541910331468</v>
      </c>
      <c r="J436" s="8">
        <f t="shared" si="204"/>
        <v>7797.2709551657335</v>
      </c>
    </row>
    <row r="437" spans="1:10" s="1" customFormat="1" ht="20.25" customHeight="1">
      <c r="A437" s="2" t="s">
        <v>709</v>
      </c>
      <c r="B437" s="2" t="s">
        <v>708</v>
      </c>
      <c r="C437" s="6">
        <f t="shared" si="201"/>
        <v>754.1478129713424</v>
      </c>
      <c r="D437" s="2" t="s">
        <v>10</v>
      </c>
      <c r="E437" s="2">
        <v>663</v>
      </c>
      <c r="F437" s="2">
        <v>670</v>
      </c>
      <c r="G437" s="20">
        <f t="shared" si="185"/>
        <v>5279.034690799397</v>
      </c>
      <c r="H437" s="20">
        <f t="shared" si="202"/>
        <v>7</v>
      </c>
      <c r="I437" s="20">
        <f t="shared" si="203"/>
        <v>1.0558069381598794</v>
      </c>
      <c r="J437" s="8">
        <f t="shared" si="204"/>
        <v>5279.034690799397</v>
      </c>
    </row>
    <row r="438" spans="1:10" s="1" customFormat="1" ht="20.25" customHeight="1">
      <c r="A438" s="15"/>
      <c r="B438" s="15"/>
      <c r="C438" s="14"/>
      <c r="D438" s="15"/>
      <c r="E438" s="15"/>
      <c r="F438" s="15"/>
      <c r="G438" s="21"/>
      <c r="H438" s="21"/>
      <c r="I438" s="24" t="s">
        <v>73</v>
      </c>
      <c r="J438" s="25">
        <f>SUM(J415:J437)</f>
        <v>126319.964424721</v>
      </c>
    </row>
    <row r="439" spans="1:10" s="1" customFormat="1" ht="20.25" customHeight="1">
      <c r="A439" s="2" t="s">
        <v>707</v>
      </c>
      <c r="B439" s="2" t="s">
        <v>708</v>
      </c>
      <c r="C439" s="6">
        <f>500000/E439</f>
        <v>747.3841554559043</v>
      </c>
      <c r="D439" s="2" t="s">
        <v>10</v>
      </c>
      <c r="E439" s="2">
        <v>669</v>
      </c>
      <c r="F439" s="2">
        <v>684</v>
      </c>
      <c r="G439" s="20">
        <f aca="true" t="shared" si="205" ref="G439:G447">(IF($D439="SHORT",$E439-$F439,IF($D439="LONG",$F439-$E439)))*$C439</f>
        <v>11210.762331838565</v>
      </c>
      <c r="H439" s="20">
        <f>G439/C439</f>
        <v>15</v>
      </c>
      <c r="I439" s="20">
        <f>H439/E439*100</f>
        <v>2.242152466367713</v>
      </c>
      <c r="J439" s="8">
        <f>H439*C439</f>
        <v>11210.762331838565</v>
      </c>
    </row>
    <row r="440" spans="1:10" s="1" customFormat="1" ht="20.25" customHeight="1">
      <c r="A440" s="2" t="s">
        <v>706</v>
      </c>
      <c r="B440" s="2" t="s">
        <v>708</v>
      </c>
      <c r="C440" s="6">
        <f>500000/E440</f>
        <v>778.2101167315175</v>
      </c>
      <c r="D440" s="2" t="s">
        <v>10</v>
      </c>
      <c r="E440" s="2">
        <v>642.5</v>
      </c>
      <c r="F440" s="2">
        <v>653</v>
      </c>
      <c r="G440" s="20">
        <f t="shared" si="205"/>
        <v>8171.206225680933</v>
      </c>
      <c r="H440" s="20">
        <f>G440/C440</f>
        <v>10.5</v>
      </c>
      <c r="I440" s="20">
        <f>H440/E440*100</f>
        <v>1.634241245136187</v>
      </c>
      <c r="J440" s="8">
        <f>H440*C440</f>
        <v>8171.206225680933</v>
      </c>
    </row>
    <row r="441" spans="1:10" s="1" customFormat="1" ht="20.25" customHeight="1">
      <c r="A441" s="2" t="s">
        <v>705</v>
      </c>
      <c r="B441" s="2" t="s">
        <v>100</v>
      </c>
      <c r="C441" s="6">
        <f>500000/E441</f>
        <v>3090.2348578491965</v>
      </c>
      <c r="D441" s="2" t="s">
        <v>10</v>
      </c>
      <c r="E441" s="2">
        <v>161.8</v>
      </c>
      <c r="F441" s="2">
        <v>166</v>
      </c>
      <c r="G441" s="20">
        <f t="shared" si="205"/>
        <v>12978.98640296659</v>
      </c>
      <c r="H441" s="20">
        <f>G441/C441</f>
        <v>4.199999999999989</v>
      </c>
      <c r="I441" s="20">
        <f>H441/E441*100</f>
        <v>2.5957972805933176</v>
      </c>
      <c r="J441" s="8">
        <f>H441*C441</f>
        <v>12978.98640296659</v>
      </c>
    </row>
    <row r="442" spans="1:10" s="1" customFormat="1" ht="20.25" customHeight="1">
      <c r="A442" s="2" t="s">
        <v>703</v>
      </c>
      <c r="B442" s="2" t="s">
        <v>704</v>
      </c>
      <c r="C442" s="6">
        <f aca="true" t="shared" si="206" ref="C442:C448">500000/E442</f>
        <v>4926.108374384236</v>
      </c>
      <c r="D442" s="2" t="s">
        <v>10</v>
      </c>
      <c r="E442" s="2">
        <v>101.5</v>
      </c>
      <c r="F442" s="2">
        <v>101.4</v>
      </c>
      <c r="G442" s="20">
        <f t="shared" si="205"/>
        <v>-492.61083743839566</v>
      </c>
      <c r="H442" s="20">
        <f>G442/C442</f>
        <v>-0.09999999999999432</v>
      </c>
      <c r="I442" s="20">
        <f>H442/E442*100</f>
        <v>-0.09852216748767913</v>
      </c>
      <c r="J442" s="8">
        <f>H442*C442</f>
        <v>-492.61083743839566</v>
      </c>
    </row>
    <row r="443" spans="1:10" s="1" customFormat="1" ht="20.25" customHeight="1">
      <c r="A443" s="2" t="s">
        <v>701</v>
      </c>
      <c r="B443" s="2" t="s">
        <v>702</v>
      </c>
      <c r="C443" s="6">
        <f t="shared" si="206"/>
        <v>3164.5569620253164</v>
      </c>
      <c r="D443" s="2" t="s">
        <v>10</v>
      </c>
      <c r="E443" s="2">
        <v>158</v>
      </c>
      <c r="F443" s="2">
        <v>159.5</v>
      </c>
      <c r="G443" s="20">
        <f t="shared" si="205"/>
        <v>4746.835443037975</v>
      </c>
      <c r="H443" s="20">
        <f>G443/C443</f>
        <v>1.5000000000000002</v>
      </c>
      <c r="I443" s="20">
        <f>H443/E443*100</f>
        <v>0.9493670886075951</v>
      </c>
      <c r="J443" s="8">
        <f>H443*C443</f>
        <v>4746.835443037975</v>
      </c>
    </row>
    <row r="444" spans="1:10" s="1" customFormat="1" ht="20.25" customHeight="1">
      <c r="A444" s="2" t="s">
        <v>699</v>
      </c>
      <c r="B444" s="2" t="s">
        <v>90</v>
      </c>
      <c r="C444" s="6">
        <f t="shared" si="206"/>
        <v>957.8544061302682</v>
      </c>
      <c r="D444" s="2" t="s">
        <v>10</v>
      </c>
      <c r="E444" s="2">
        <v>522</v>
      </c>
      <c r="F444" s="2">
        <v>526</v>
      </c>
      <c r="G444" s="20">
        <f t="shared" si="205"/>
        <v>3831.417624521073</v>
      </c>
      <c r="H444" s="20">
        <f aca="true" t="shared" si="207" ref="H444:H450">G444/C444</f>
        <v>4</v>
      </c>
      <c r="I444" s="20">
        <f aca="true" t="shared" si="208" ref="I444:I450">H444/E444*100</f>
        <v>0.7662835249042145</v>
      </c>
      <c r="J444" s="8">
        <f aca="true" t="shared" si="209" ref="J444:J450">H444*C444</f>
        <v>3831.417624521073</v>
      </c>
    </row>
    <row r="445" spans="1:10" s="1" customFormat="1" ht="20.25" customHeight="1">
      <c r="A445" s="2" t="s">
        <v>699</v>
      </c>
      <c r="B445" s="2" t="s">
        <v>90</v>
      </c>
      <c r="C445" s="6">
        <f t="shared" si="206"/>
        <v>936.3295880149813</v>
      </c>
      <c r="D445" s="2" t="s">
        <v>10</v>
      </c>
      <c r="E445" s="2">
        <v>534</v>
      </c>
      <c r="F445" s="2">
        <v>528</v>
      </c>
      <c r="G445" s="20">
        <f t="shared" si="205"/>
        <v>-5617.9775280898875</v>
      </c>
      <c r="H445" s="20">
        <f t="shared" si="207"/>
        <v>-6</v>
      </c>
      <c r="I445" s="20">
        <f t="shared" si="208"/>
        <v>-1.1235955056179776</v>
      </c>
      <c r="J445" s="8">
        <f t="shared" si="209"/>
        <v>-5617.9775280898875</v>
      </c>
    </row>
    <row r="446" spans="1:10" s="1" customFormat="1" ht="20.25" customHeight="1">
      <c r="A446" s="2" t="s">
        <v>698</v>
      </c>
      <c r="B446" s="2" t="s">
        <v>700</v>
      </c>
      <c r="C446" s="6">
        <f t="shared" si="206"/>
        <v>3921.5686274509803</v>
      </c>
      <c r="D446" s="2" t="s">
        <v>10</v>
      </c>
      <c r="E446" s="2">
        <v>127.5</v>
      </c>
      <c r="F446" s="2">
        <v>129.2</v>
      </c>
      <c r="G446" s="20">
        <f t="shared" si="205"/>
        <v>6666.666666666622</v>
      </c>
      <c r="H446" s="20">
        <f t="shared" si="207"/>
        <v>1.6999999999999886</v>
      </c>
      <c r="I446" s="20">
        <f t="shared" si="208"/>
        <v>1.3333333333333244</v>
      </c>
      <c r="J446" s="8">
        <f t="shared" si="209"/>
        <v>6666.666666666622</v>
      </c>
    </row>
    <row r="447" spans="1:10" s="1" customFormat="1" ht="20.25" customHeight="1">
      <c r="A447" s="2" t="s">
        <v>698</v>
      </c>
      <c r="B447" s="2" t="s">
        <v>700</v>
      </c>
      <c r="C447" s="6">
        <f t="shared" si="206"/>
        <v>3731.3432835820895</v>
      </c>
      <c r="D447" s="2" t="s">
        <v>10</v>
      </c>
      <c r="E447" s="2">
        <v>134</v>
      </c>
      <c r="F447" s="2">
        <v>131</v>
      </c>
      <c r="G447" s="20">
        <f t="shared" si="205"/>
        <v>-11194.029850746268</v>
      </c>
      <c r="H447" s="20">
        <f t="shared" si="207"/>
        <v>-3</v>
      </c>
      <c r="I447" s="20">
        <f t="shared" si="208"/>
        <v>-2.2388059701492535</v>
      </c>
      <c r="J447" s="8">
        <f t="shared" si="209"/>
        <v>-11194.029850746268</v>
      </c>
    </row>
    <row r="448" spans="1:10" s="1" customFormat="1" ht="20.25" customHeight="1">
      <c r="A448" s="2" t="s">
        <v>697</v>
      </c>
      <c r="B448" s="2" t="s">
        <v>87</v>
      </c>
      <c r="C448" s="6">
        <f t="shared" si="206"/>
        <v>641.8485237483953</v>
      </c>
      <c r="D448" s="2" t="s">
        <v>10</v>
      </c>
      <c r="E448" s="2">
        <v>779</v>
      </c>
      <c r="F448" s="2">
        <v>770</v>
      </c>
      <c r="G448" s="20">
        <f aca="true" t="shared" si="210" ref="G448:G459">(IF($D448="SHORT",$E448-$F448,IF($D448="LONG",$F448-$E448)))*$C448</f>
        <v>-5776.636713735558</v>
      </c>
      <c r="H448" s="20">
        <f t="shared" si="207"/>
        <v>-9</v>
      </c>
      <c r="I448" s="20">
        <f t="shared" si="208"/>
        <v>-1.1553273427471118</v>
      </c>
      <c r="J448" s="8">
        <f t="shared" si="209"/>
        <v>-5776.636713735558</v>
      </c>
    </row>
    <row r="449" spans="1:10" s="1" customFormat="1" ht="20.25" customHeight="1">
      <c r="A449" s="2" t="s">
        <v>695</v>
      </c>
      <c r="B449" s="2" t="s">
        <v>696</v>
      </c>
      <c r="C449" s="6">
        <f aca="true" t="shared" si="211" ref="C449:C459">500000/E449</f>
        <v>3720.238095238095</v>
      </c>
      <c r="D449" s="2" t="s">
        <v>10</v>
      </c>
      <c r="E449" s="2">
        <v>134.4</v>
      </c>
      <c r="F449" s="2">
        <v>143</v>
      </c>
      <c r="G449" s="20">
        <f t="shared" si="210"/>
        <v>31994.047619047597</v>
      </c>
      <c r="H449" s="20">
        <f t="shared" si="207"/>
        <v>8.599999999999994</v>
      </c>
      <c r="I449" s="20">
        <f t="shared" si="208"/>
        <v>6.398809523809519</v>
      </c>
      <c r="J449" s="8">
        <f t="shared" si="209"/>
        <v>31994.047619047597</v>
      </c>
    </row>
    <row r="450" spans="1:10" s="1" customFormat="1" ht="20.25" customHeight="1">
      <c r="A450" s="2" t="s">
        <v>694</v>
      </c>
      <c r="B450" s="2" t="s">
        <v>100</v>
      </c>
      <c r="C450" s="6">
        <f t="shared" si="211"/>
        <v>3215.434083601286</v>
      </c>
      <c r="D450" s="2" t="s">
        <v>10</v>
      </c>
      <c r="E450" s="2">
        <v>155.5</v>
      </c>
      <c r="F450" s="2">
        <v>158.6</v>
      </c>
      <c r="G450" s="20">
        <f t="shared" si="210"/>
        <v>9967.84565916397</v>
      </c>
      <c r="H450" s="20">
        <f t="shared" si="207"/>
        <v>3.0999999999999948</v>
      </c>
      <c r="I450" s="20">
        <f t="shared" si="208"/>
        <v>1.9935691318327942</v>
      </c>
      <c r="J450" s="8">
        <f t="shared" si="209"/>
        <v>9967.84565916397</v>
      </c>
    </row>
    <row r="451" spans="1:10" s="1" customFormat="1" ht="20.25" customHeight="1">
      <c r="A451" s="2" t="s">
        <v>692</v>
      </c>
      <c r="B451" s="2" t="s">
        <v>693</v>
      </c>
      <c r="C451" s="6">
        <f t="shared" si="211"/>
        <v>4901.9607843137255</v>
      </c>
      <c r="D451" s="2" t="s">
        <v>10</v>
      </c>
      <c r="E451" s="2">
        <v>102</v>
      </c>
      <c r="F451" s="2">
        <v>103.8</v>
      </c>
      <c r="G451" s="20">
        <f t="shared" si="210"/>
        <v>8823.529411764692</v>
      </c>
      <c r="H451" s="20">
        <f aca="true" t="shared" si="212" ref="H451:H459">G451/C451</f>
        <v>1.7999999999999972</v>
      </c>
      <c r="I451" s="20">
        <f aca="true" t="shared" si="213" ref="I451:I459">H451/E451*100</f>
        <v>1.7647058823529385</v>
      </c>
      <c r="J451" s="8">
        <f aca="true" t="shared" si="214" ref="J451:J459">H451*C451</f>
        <v>8823.529411764692</v>
      </c>
    </row>
    <row r="452" spans="1:10" s="1" customFormat="1" ht="20.25" customHeight="1">
      <c r="A452" s="2" t="s">
        <v>690</v>
      </c>
      <c r="B452" s="2" t="s">
        <v>595</v>
      </c>
      <c r="C452" s="6">
        <f t="shared" si="211"/>
        <v>2427.1844660194174</v>
      </c>
      <c r="D452" s="2" t="s">
        <v>10</v>
      </c>
      <c r="E452" s="2">
        <v>206</v>
      </c>
      <c r="F452" s="2">
        <v>207.5</v>
      </c>
      <c r="G452" s="20">
        <f t="shared" si="210"/>
        <v>3640.776699029126</v>
      </c>
      <c r="H452" s="20">
        <f t="shared" si="212"/>
        <v>1.5</v>
      </c>
      <c r="I452" s="20">
        <f t="shared" si="213"/>
        <v>0.7281553398058253</v>
      </c>
      <c r="J452" s="8">
        <f t="shared" si="214"/>
        <v>3640.776699029126</v>
      </c>
    </row>
    <row r="453" spans="1:10" s="1" customFormat="1" ht="20.25" customHeight="1">
      <c r="A453" s="2" t="s">
        <v>690</v>
      </c>
      <c r="B453" s="2" t="s">
        <v>691</v>
      </c>
      <c r="C453" s="6">
        <f t="shared" si="211"/>
        <v>1400.5602240896358</v>
      </c>
      <c r="D453" s="2" t="s">
        <v>10</v>
      </c>
      <c r="E453" s="2">
        <v>357</v>
      </c>
      <c r="F453" s="2">
        <v>352</v>
      </c>
      <c r="G453" s="20">
        <f t="shared" si="210"/>
        <v>-7002.801120448179</v>
      </c>
      <c r="H453" s="20">
        <f t="shared" si="212"/>
        <v>-5</v>
      </c>
      <c r="I453" s="20">
        <f t="shared" si="213"/>
        <v>-1.400560224089636</v>
      </c>
      <c r="J453" s="8">
        <f t="shared" si="214"/>
        <v>-7002.801120448179</v>
      </c>
    </row>
    <row r="454" spans="1:10" s="1" customFormat="1" ht="20.25" customHeight="1">
      <c r="A454" s="2" t="s">
        <v>690</v>
      </c>
      <c r="B454" s="2" t="s">
        <v>90</v>
      </c>
      <c r="C454" s="6">
        <f t="shared" si="211"/>
        <v>941.6195856873823</v>
      </c>
      <c r="D454" s="2" t="s">
        <v>10</v>
      </c>
      <c r="E454" s="2">
        <v>531</v>
      </c>
      <c r="F454" s="2">
        <v>525</v>
      </c>
      <c r="G454" s="20">
        <f t="shared" si="210"/>
        <v>-5649.717514124293</v>
      </c>
      <c r="H454" s="20">
        <f t="shared" si="212"/>
        <v>-6</v>
      </c>
      <c r="I454" s="20">
        <f t="shared" si="213"/>
        <v>-1.1299435028248588</v>
      </c>
      <c r="J454" s="8">
        <f t="shared" si="214"/>
        <v>-5649.717514124293</v>
      </c>
    </row>
    <row r="455" spans="1:10" s="1" customFormat="1" ht="20.25" customHeight="1">
      <c r="A455" s="2" t="s">
        <v>689</v>
      </c>
      <c r="B455" s="2" t="s">
        <v>90</v>
      </c>
      <c r="C455" s="6">
        <f t="shared" si="211"/>
        <v>946.969696969697</v>
      </c>
      <c r="D455" s="2" t="s">
        <v>10</v>
      </c>
      <c r="E455" s="2">
        <v>528</v>
      </c>
      <c r="F455" s="2">
        <v>532</v>
      </c>
      <c r="G455" s="20">
        <f t="shared" si="210"/>
        <v>3787.878787878788</v>
      </c>
      <c r="H455" s="20">
        <f t="shared" si="212"/>
        <v>4</v>
      </c>
      <c r="I455" s="20">
        <f t="shared" si="213"/>
        <v>0.7575757575757576</v>
      </c>
      <c r="J455" s="8">
        <f t="shared" si="214"/>
        <v>3787.878787878788</v>
      </c>
    </row>
    <row r="456" spans="1:10" s="1" customFormat="1" ht="20.25" customHeight="1">
      <c r="A456" s="2" t="s">
        <v>688</v>
      </c>
      <c r="B456" s="2" t="s">
        <v>634</v>
      </c>
      <c r="C456" s="6">
        <f t="shared" si="211"/>
        <v>1736.111111111111</v>
      </c>
      <c r="D456" s="2" t="s">
        <v>10</v>
      </c>
      <c r="E456" s="2">
        <v>288</v>
      </c>
      <c r="F456" s="2">
        <v>286.5</v>
      </c>
      <c r="G456" s="20">
        <f t="shared" si="210"/>
        <v>-2604.1666666666665</v>
      </c>
      <c r="H456" s="20">
        <f t="shared" si="212"/>
        <v>-1.5</v>
      </c>
      <c r="I456" s="20">
        <f t="shared" si="213"/>
        <v>-0.5208333333333333</v>
      </c>
      <c r="J456" s="8">
        <f t="shared" si="214"/>
        <v>-2604.1666666666665</v>
      </c>
    </row>
    <row r="457" spans="1:10" s="1" customFormat="1" ht="20.25" customHeight="1">
      <c r="A457" s="2" t="s">
        <v>688</v>
      </c>
      <c r="B457" s="2" t="s">
        <v>90</v>
      </c>
      <c r="C457" s="6">
        <f t="shared" si="211"/>
        <v>972.7626459143969</v>
      </c>
      <c r="D457" s="2" t="s">
        <v>10</v>
      </c>
      <c r="E457" s="2">
        <v>514</v>
      </c>
      <c r="F457" s="2">
        <v>524</v>
      </c>
      <c r="G457" s="20">
        <f t="shared" si="210"/>
        <v>9727.626459143969</v>
      </c>
      <c r="H457" s="20">
        <f t="shared" si="212"/>
        <v>10</v>
      </c>
      <c r="I457" s="20">
        <f t="shared" si="213"/>
        <v>1.9455252918287937</v>
      </c>
      <c r="J457" s="8">
        <f t="shared" si="214"/>
        <v>9727.626459143969</v>
      </c>
    </row>
    <row r="458" spans="1:10" s="1" customFormat="1" ht="20.25" customHeight="1">
      <c r="A458" s="2" t="s">
        <v>687</v>
      </c>
      <c r="B458" s="2" t="s">
        <v>617</v>
      </c>
      <c r="C458" s="6">
        <f t="shared" si="211"/>
        <v>2771.6186252771618</v>
      </c>
      <c r="D458" s="2" t="s">
        <v>10</v>
      </c>
      <c r="E458" s="2">
        <v>180.4</v>
      </c>
      <c r="F458" s="2">
        <v>179</v>
      </c>
      <c r="G458" s="20">
        <f t="shared" si="210"/>
        <v>-3880.2660753880423</v>
      </c>
      <c r="H458" s="20">
        <f t="shared" si="212"/>
        <v>-1.4000000000000057</v>
      </c>
      <c r="I458" s="20">
        <f t="shared" si="213"/>
        <v>-0.7760532150776085</v>
      </c>
      <c r="J458" s="8">
        <f t="shared" si="214"/>
        <v>-3880.2660753880423</v>
      </c>
    </row>
    <row r="459" spans="1:10" s="1" customFormat="1" ht="20.25" customHeight="1">
      <c r="A459" s="2" t="s">
        <v>687</v>
      </c>
      <c r="B459" s="2" t="s">
        <v>22</v>
      </c>
      <c r="C459" s="6">
        <f t="shared" si="211"/>
        <v>3184.7133757961783</v>
      </c>
      <c r="D459" s="2" t="s">
        <v>10</v>
      </c>
      <c r="E459" s="2">
        <v>157</v>
      </c>
      <c r="F459" s="2">
        <v>155.8</v>
      </c>
      <c r="G459" s="20">
        <f t="shared" si="210"/>
        <v>-3821.656050955378</v>
      </c>
      <c r="H459" s="20">
        <f t="shared" si="212"/>
        <v>-1.1999999999999886</v>
      </c>
      <c r="I459" s="20">
        <f t="shared" si="213"/>
        <v>-0.7643312101910755</v>
      </c>
      <c r="J459" s="8">
        <f t="shared" si="214"/>
        <v>-3821.656050955378</v>
      </c>
    </row>
    <row r="460" spans="1:10" s="1" customFormat="1" ht="20.25" customHeight="1">
      <c r="A460" s="2" t="s">
        <v>686</v>
      </c>
      <c r="B460" s="2" t="s">
        <v>117</v>
      </c>
      <c r="C460" s="6">
        <f aca="true" t="shared" si="215" ref="C460:C465">500000/E460</f>
        <v>803.8585209003215</v>
      </c>
      <c r="D460" s="2" t="s">
        <v>11</v>
      </c>
      <c r="E460" s="2">
        <v>622</v>
      </c>
      <c r="F460" s="2">
        <v>626</v>
      </c>
      <c r="G460" s="20">
        <f aca="true" t="shared" si="216" ref="G460:G465">(IF($D460="SHORT",$E460-$F460,IF($D460="LONG",$F460-$E460)))*$C460</f>
        <v>-3215.434083601286</v>
      </c>
      <c r="H460" s="20">
        <f aca="true" t="shared" si="217" ref="H460:H465">G460/C460</f>
        <v>-4</v>
      </c>
      <c r="I460" s="20">
        <f aca="true" t="shared" si="218" ref="I460:I465">H460/E460*100</f>
        <v>-0.6430868167202572</v>
      </c>
      <c r="J460" s="8">
        <f aca="true" t="shared" si="219" ref="J460:J465">H460*C460</f>
        <v>-3215.434083601286</v>
      </c>
    </row>
    <row r="461" spans="1:10" s="1" customFormat="1" ht="20.25" customHeight="1">
      <c r="A461" s="2" t="s">
        <v>686</v>
      </c>
      <c r="B461" s="2" t="s">
        <v>87</v>
      </c>
      <c r="C461" s="6">
        <f t="shared" si="215"/>
        <v>680.2721088435375</v>
      </c>
      <c r="D461" s="2" t="s">
        <v>10</v>
      </c>
      <c r="E461" s="2">
        <v>735</v>
      </c>
      <c r="F461" s="2">
        <v>729</v>
      </c>
      <c r="G461" s="20">
        <f t="shared" si="216"/>
        <v>-4081.632653061225</v>
      </c>
      <c r="H461" s="20">
        <f t="shared" si="217"/>
        <v>-6</v>
      </c>
      <c r="I461" s="20">
        <f t="shared" si="218"/>
        <v>-0.8163265306122449</v>
      </c>
      <c r="J461" s="8">
        <f t="shared" si="219"/>
        <v>-4081.632653061225</v>
      </c>
    </row>
    <row r="462" spans="1:10" s="1" customFormat="1" ht="20.25" customHeight="1">
      <c r="A462" s="2" t="s">
        <v>685</v>
      </c>
      <c r="B462" s="2" t="s">
        <v>90</v>
      </c>
      <c r="C462" s="6">
        <f t="shared" si="215"/>
        <v>900.9009009009009</v>
      </c>
      <c r="D462" s="2" t="s">
        <v>10</v>
      </c>
      <c r="E462" s="2">
        <v>555</v>
      </c>
      <c r="F462" s="2">
        <v>556</v>
      </c>
      <c r="G462" s="20">
        <f t="shared" si="216"/>
        <v>900.9009009009009</v>
      </c>
      <c r="H462" s="20">
        <f t="shared" si="217"/>
        <v>1</v>
      </c>
      <c r="I462" s="20">
        <f t="shared" si="218"/>
        <v>0.18018018018018017</v>
      </c>
      <c r="J462" s="8">
        <f t="shared" si="219"/>
        <v>900.9009009009009</v>
      </c>
    </row>
    <row r="463" spans="1:10" s="1" customFormat="1" ht="20.25" customHeight="1">
      <c r="A463" s="2" t="s">
        <v>685</v>
      </c>
      <c r="B463" s="2" t="s">
        <v>634</v>
      </c>
      <c r="C463" s="6">
        <f t="shared" si="215"/>
        <v>1709.4017094017095</v>
      </c>
      <c r="D463" s="2" t="s">
        <v>10</v>
      </c>
      <c r="E463" s="2">
        <v>292.5</v>
      </c>
      <c r="F463" s="2">
        <v>293.2</v>
      </c>
      <c r="G463" s="20">
        <f t="shared" si="216"/>
        <v>1196.5811965811772</v>
      </c>
      <c r="H463" s="20">
        <f t="shared" si="217"/>
        <v>0.6999999999999886</v>
      </c>
      <c r="I463" s="20">
        <f t="shared" si="218"/>
        <v>0.2393162393162354</v>
      </c>
      <c r="J463" s="8">
        <f t="shared" si="219"/>
        <v>1196.5811965811772</v>
      </c>
    </row>
    <row r="464" spans="1:10" s="1" customFormat="1" ht="20.25" customHeight="1">
      <c r="A464" s="2" t="s">
        <v>684</v>
      </c>
      <c r="B464" s="2" t="s">
        <v>87</v>
      </c>
      <c r="C464" s="6">
        <f t="shared" si="215"/>
        <v>683.9945280437756</v>
      </c>
      <c r="D464" s="2" t="s">
        <v>10</v>
      </c>
      <c r="E464" s="2">
        <v>731</v>
      </c>
      <c r="F464" s="2">
        <v>740</v>
      </c>
      <c r="G464" s="20">
        <f t="shared" si="216"/>
        <v>6155.950752393981</v>
      </c>
      <c r="H464" s="20">
        <f t="shared" si="217"/>
        <v>9</v>
      </c>
      <c r="I464" s="20">
        <f t="shared" si="218"/>
        <v>1.231190150478796</v>
      </c>
      <c r="J464" s="8">
        <f t="shared" si="219"/>
        <v>6155.950752393981</v>
      </c>
    </row>
    <row r="465" spans="1:10" s="1" customFormat="1" ht="20.25" customHeight="1">
      <c r="A465" s="2" t="s">
        <v>684</v>
      </c>
      <c r="B465" s="2" t="s">
        <v>90</v>
      </c>
      <c r="C465" s="6">
        <f t="shared" si="215"/>
        <v>956.0229445506692</v>
      </c>
      <c r="D465" s="2" t="s">
        <v>11</v>
      </c>
      <c r="E465" s="2">
        <v>523</v>
      </c>
      <c r="F465" s="2">
        <v>527</v>
      </c>
      <c r="G465" s="20">
        <f t="shared" si="216"/>
        <v>-3824.091778202677</v>
      </c>
      <c r="H465" s="20">
        <f t="shared" si="217"/>
        <v>-4</v>
      </c>
      <c r="I465" s="20">
        <f t="shared" si="218"/>
        <v>-0.7648183556405354</v>
      </c>
      <c r="J465" s="8">
        <f t="shared" si="219"/>
        <v>-3824.091778202677</v>
      </c>
    </row>
    <row r="466" spans="1:10" s="1" customFormat="1" ht="20.25" customHeight="1">
      <c r="A466" s="15"/>
      <c r="B466" s="15"/>
      <c r="C466" s="14"/>
      <c r="D466" s="15"/>
      <c r="E466" s="15"/>
      <c r="F466" s="15"/>
      <c r="G466" s="21"/>
      <c r="H466" s="21"/>
      <c r="I466" s="24" t="s">
        <v>73</v>
      </c>
      <c r="J466" s="25">
        <f>SUM(J439:J465)</f>
        <v>66639.99130815807</v>
      </c>
    </row>
    <row r="467" spans="1:10" s="1" customFormat="1" ht="20.25" customHeight="1">
      <c r="A467" s="2" t="s">
        <v>683</v>
      </c>
      <c r="B467" s="2" t="s">
        <v>87</v>
      </c>
      <c r="C467" s="6">
        <f aca="true" t="shared" si="220" ref="C467:C479">500000/E467</f>
        <v>691.5629322268327</v>
      </c>
      <c r="D467" s="2" t="s">
        <v>10</v>
      </c>
      <c r="E467" s="2">
        <v>723</v>
      </c>
      <c r="F467" s="2">
        <v>728</v>
      </c>
      <c r="G467" s="20">
        <f aca="true" t="shared" si="221" ref="G467:G479">(IF($D467="SHORT",$E467-$F467,IF($D467="LONG",$F467-$E467)))*$C467</f>
        <v>3457.8146611341635</v>
      </c>
      <c r="H467" s="20">
        <f>G467/C467</f>
        <v>5</v>
      </c>
      <c r="I467" s="20">
        <f>H467/E467*100</f>
        <v>0.6915629322268326</v>
      </c>
      <c r="J467" s="8">
        <f>H467*C467</f>
        <v>3457.8146611341635</v>
      </c>
    </row>
    <row r="468" spans="1:10" s="1" customFormat="1" ht="20.25" customHeight="1">
      <c r="A468" s="2" t="s">
        <v>682</v>
      </c>
      <c r="B468" s="2" t="s">
        <v>3</v>
      </c>
      <c r="C468" s="6">
        <f t="shared" si="220"/>
        <v>742.9420505200594</v>
      </c>
      <c r="D468" s="2" t="s">
        <v>10</v>
      </c>
      <c r="E468" s="2">
        <v>673</v>
      </c>
      <c r="F468" s="2">
        <v>678</v>
      </c>
      <c r="G468" s="20">
        <f t="shared" si="221"/>
        <v>3714.7102526002973</v>
      </c>
      <c r="H468" s="20">
        <f aca="true" t="shared" si="222" ref="H468:H473">G468/C468</f>
        <v>5</v>
      </c>
      <c r="I468" s="20">
        <f aca="true" t="shared" si="223" ref="I468:I473">H468/E468*100</f>
        <v>0.7429420505200593</v>
      </c>
      <c r="J468" s="8">
        <f aca="true" t="shared" si="224" ref="J468:J473">H468*C468</f>
        <v>3714.7102526002973</v>
      </c>
    </row>
    <row r="469" spans="1:10" s="1" customFormat="1" ht="20.25" customHeight="1">
      <c r="A469" s="2" t="s">
        <v>682</v>
      </c>
      <c r="B469" s="2" t="s">
        <v>90</v>
      </c>
      <c r="C469" s="6">
        <f t="shared" si="220"/>
        <v>903.5056017347308</v>
      </c>
      <c r="D469" s="2" t="s">
        <v>10</v>
      </c>
      <c r="E469" s="2">
        <v>553.4</v>
      </c>
      <c r="F469" s="2">
        <v>550</v>
      </c>
      <c r="G469" s="20">
        <f t="shared" si="221"/>
        <v>-3071.9190458980643</v>
      </c>
      <c r="H469" s="20">
        <f t="shared" si="222"/>
        <v>-3.3999999999999773</v>
      </c>
      <c r="I469" s="20">
        <f t="shared" si="223"/>
        <v>-0.6143838091796129</v>
      </c>
      <c r="J469" s="8">
        <f t="shared" si="224"/>
        <v>-3071.9190458980643</v>
      </c>
    </row>
    <row r="470" spans="1:10" s="1" customFormat="1" ht="20.25" customHeight="1">
      <c r="A470" s="2" t="s">
        <v>681</v>
      </c>
      <c r="B470" s="2" t="s">
        <v>3</v>
      </c>
      <c r="C470" s="6">
        <f t="shared" si="220"/>
        <v>737.4631268436578</v>
      </c>
      <c r="D470" s="2" t="s">
        <v>11</v>
      </c>
      <c r="E470" s="2">
        <v>678</v>
      </c>
      <c r="F470" s="2">
        <v>672.8</v>
      </c>
      <c r="G470" s="20">
        <f t="shared" si="221"/>
        <v>3834.808259587054</v>
      </c>
      <c r="H470" s="20">
        <f t="shared" si="222"/>
        <v>5.2000000000000455</v>
      </c>
      <c r="I470" s="20">
        <f t="shared" si="223"/>
        <v>0.7669616519174108</v>
      </c>
      <c r="J470" s="8">
        <f t="shared" si="224"/>
        <v>3834.808259587054</v>
      </c>
    </row>
    <row r="471" spans="1:10" s="1" customFormat="1" ht="20.25" customHeight="1">
      <c r="A471" s="2" t="s">
        <v>681</v>
      </c>
      <c r="B471" s="2" t="s">
        <v>90</v>
      </c>
      <c r="C471" s="6">
        <f t="shared" si="220"/>
        <v>883.3922261484099</v>
      </c>
      <c r="D471" s="2" t="s">
        <v>11</v>
      </c>
      <c r="E471" s="2">
        <v>566</v>
      </c>
      <c r="F471" s="2">
        <v>562</v>
      </c>
      <c r="G471" s="20">
        <f t="shared" si="221"/>
        <v>3533.5689045936397</v>
      </c>
      <c r="H471" s="20">
        <f t="shared" si="222"/>
        <v>4</v>
      </c>
      <c r="I471" s="20">
        <f t="shared" si="223"/>
        <v>0.7067137809187279</v>
      </c>
      <c r="J471" s="8">
        <f t="shared" si="224"/>
        <v>3533.5689045936397</v>
      </c>
    </row>
    <row r="472" spans="1:10" s="1" customFormat="1" ht="20.25" customHeight="1">
      <c r="A472" s="2" t="s">
        <v>680</v>
      </c>
      <c r="B472" s="2" t="s">
        <v>90</v>
      </c>
      <c r="C472" s="6">
        <f t="shared" si="220"/>
        <v>872.2958827634333</v>
      </c>
      <c r="D472" s="2" t="s">
        <v>10</v>
      </c>
      <c r="E472" s="2">
        <v>573.2</v>
      </c>
      <c r="F472" s="2">
        <v>568</v>
      </c>
      <c r="G472" s="20">
        <f t="shared" si="221"/>
        <v>-4535.938590369893</v>
      </c>
      <c r="H472" s="20">
        <f t="shared" si="222"/>
        <v>-5.200000000000046</v>
      </c>
      <c r="I472" s="20">
        <f t="shared" si="223"/>
        <v>-0.9071877180739787</v>
      </c>
      <c r="J472" s="8">
        <f t="shared" si="224"/>
        <v>-4535.938590369893</v>
      </c>
    </row>
    <row r="473" spans="1:10" s="1" customFormat="1" ht="20.25" customHeight="1">
      <c r="A473" s="2" t="s">
        <v>679</v>
      </c>
      <c r="B473" s="2" t="s">
        <v>90</v>
      </c>
      <c r="C473" s="6">
        <f t="shared" si="220"/>
        <v>871.0801393728223</v>
      </c>
      <c r="D473" s="2" t="s">
        <v>11</v>
      </c>
      <c r="E473" s="2">
        <v>574</v>
      </c>
      <c r="F473" s="2">
        <v>567.5</v>
      </c>
      <c r="G473" s="20">
        <f t="shared" si="221"/>
        <v>5662.020905923345</v>
      </c>
      <c r="H473" s="20">
        <f t="shared" si="222"/>
        <v>6.5</v>
      </c>
      <c r="I473" s="20">
        <f t="shared" si="223"/>
        <v>1.132404181184669</v>
      </c>
      <c r="J473" s="8">
        <f t="shared" si="224"/>
        <v>5662.020905923345</v>
      </c>
    </row>
    <row r="474" spans="1:10" s="1" customFormat="1" ht="20.25" customHeight="1">
      <c r="A474" s="2" t="s">
        <v>678</v>
      </c>
      <c r="B474" s="2" t="s">
        <v>3</v>
      </c>
      <c r="C474" s="6">
        <f t="shared" si="220"/>
        <v>723.589001447178</v>
      </c>
      <c r="D474" s="2" t="s">
        <v>10</v>
      </c>
      <c r="E474" s="2">
        <v>691</v>
      </c>
      <c r="F474" s="2">
        <v>697</v>
      </c>
      <c r="G474" s="20">
        <f t="shared" si="221"/>
        <v>4341.534008683068</v>
      </c>
      <c r="H474" s="20">
        <f aca="true" t="shared" si="225" ref="H474:H479">G474/C474</f>
        <v>6</v>
      </c>
      <c r="I474" s="20">
        <f aca="true" t="shared" si="226" ref="I474:I479">H474/E474*100</f>
        <v>0.8683068017366137</v>
      </c>
      <c r="J474" s="8">
        <f aca="true" t="shared" si="227" ref="J474:J479">H474*C474</f>
        <v>4341.534008683068</v>
      </c>
    </row>
    <row r="475" spans="1:10" s="1" customFormat="1" ht="20.25" customHeight="1">
      <c r="A475" s="2" t="s">
        <v>677</v>
      </c>
      <c r="B475" s="2" t="s">
        <v>90</v>
      </c>
      <c r="C475" s="6">
        <f t="shared" si="220"/>
        <v>881.8342151675485</v>
      </c>
      <c r="D475" s="2" t="s">
        <v>10</v>
      </c>
      <c r="E475" s="2">
        <v>567</v>
      </c>
      <c r="F475" s="2">
        <v>572</v>
      </c>
      <c r="G475" s="20">
        <f t="shared" si="221"/>
        <v>4409.171075837742</v>
      </c>
      <c r="H475" s="20">
        <f t="shared" si="225"/>
        <v>5</v>
      </c>
      <c r="I475" s="20">
        <f t="shared" si="226"/>
        <v>0.8818342151675485</v>
      </c>
      <c r="J475" s="8">
        <f t="shared" si="227"/>
        <v>4409.171075837742</v>
      </c>
    </row>
    <row r="476" spans="1:10" s="1" customFormat="1" ht="20.25" customHeight="1">
      <c r="A476" s="2" t="s">
        <v>676</v>
      </c>
      <c r="B476" s="2" t="s">
        <v>3</v>
      </c>
      <c r="C476" s="6">
        <f t="shared" si="220"/>
        <v>729.92700729927</v>
      </c>
      <c r="D476" s="2" t="s">
        <v>10</v>
      </c>
      <c r="E476" s="2">
        <v>685</v>
      </c>
      <c r="F476" s="2">
        <v>679</v>
      </c>
      <c r="G476" s="20">
        <f t="shared" si="221"/>
        <v>-4379.56204379562</v>
      </c>
      <c r="H476" s="20">
        <f t="shared" si="225"/>
        <v>-6</v>
      </c>
      <c r="I476" s="20">
        <f t="shared" si="226"/>
        <v>-0.8759124087591241</v>
      </c>
      <c r="J476" s="8">
        <f t="shared" si="227"/>
        <v>-4379.56204379562</v>
      </c>
    </row>
    <row r="477" spans="1:10" s="1" customFormat="1" ht="20.25" customHeight="1">
      <c r="A477" s="2" t="s">
        <v>676</v>
      </c>
      <c r="B477" s="2" t="s">
        <v>87</v>
      </c>
      <c r="C477" s="6">
        <f t="shared" si="220"/>
        <v>697.350069735007</v>
      </c>
      <c r="D477" s="2" t="s">
        <v>10</v>
      </c>
      <c r="E477" s="2">
        <v>717</v>
      </c>
      <c r="F477" s="2">
        <v>726</v>
      </c>
      <c r="G477" s="20">
        <f t="shared" si="221"/>
        <v>6276.150627615063</v>
      </c>
      <c r="H477" s="20">
        <f t="shared" si="225"/>
        <v>9</v>
      </c>
      <c r="I477" s="20">
        <f t="shared" si="226"/>
        <v>1.2552301255230125</v>
      </c>
      <c r="J477" s="8">
        <f t="shared" si="227"/>
        <v>6276.150627615063</v>
      </c>
    </row>
    <row r="478" spans="1:10" s="1" customFormat="1" ht="20.25" customHeight="1">
      <c r="A478" s="2" t="s">
        <v>675</v>
      </c>
      <c r="B478" s="2" t="s">
        <v>87</v>
      </c>
      <c r="C478" s="6">
        <f t="shared" si="220"/>
        <v>691.5629322268327</v>
      </c>
      <c r="D478" s="2" t="s">
        <v>10</v>
      </c>
      <c r="E478" s="2">
        <v>723</v>
      </c>
      <c r="F478" s="2">
        <v>728</v>
      </c>
      <c r="G478" s="20">
        <f t="shared" si="221"/>
        <v>3457.8146611341635</v>
      </c>
      <c r="H478" s="20">
        <f t="shared" si="225"/>
        <v>5</v>
      </c>
      <c r="I478" s="20">
        <f t="shared" si="226"/>
        <v>0.6915629322268326</v>
      </c>
      <c r="J478" s="8">
        <f t="shared" si="227"/>
        <v>3457.8146611341635</v>
      </c>
    </row>
    <row r="479" spans="1:10" s="1" customFormat="1" ht="20.25" customHeight="1">
      <c r="A479" s="2" t="s">
        <v>675</v>
      </c>
      <c r="B479" s="2" t="s">
        <v>179</v>
      </c>
      <c r="C479" s="6">
        <f t="shared" si="220"/>
        <v>763.3587786259542</v>
      </c>
      <c r="D479" s="2" t="s">
        <v>10</v>
      </c>
      <c r="E479" s="2">
        <v>655</v>
      </c>
      <c r="F479" s="2">
        <v>645</v>
      </c>
      <c r="G479" s="20">
        <f t="shared" si="221"/>
        <v>-7633.587786259542</v>
      </c>
      <c r="H479" s="20">
        <f t="shared" si="225"/>
        <v>-10</v>
      </c>
      <c r="I479" s="20">
        <f t="shared" si="226"/>
        <v>-1.5267175572519083</v>
      </c>
      <c r="J479" s="8">
        <f t="shared" si="227"/>
        <v>-7633.587786259542</v>
      </c>
    </row>
    <row r="480" spans="1:10" s="1" customFormat="1" ht="20.25" customHeight="1">
      <c r="A480" s="2" t="s">
        <v>674</v>
      </c>
      <c r="B480" s="2" t="s">
        <v>90</v>
      </c>
      <c r="C480" s="6">
        <f aca="true" t="shared" si="228" ref="C480:C485">500000/E480</f>
        <v>815.6606851549756</v>
      </c>
      <c r="D480" s="2" t="s">
        <v>10</v>
      </c>
      <c r="E480" s="2">
        <v>613</v>
      </c>
      <c r="F480" s="2">
        <v>612.4</v>
      </c>
      <c r="G480" s="20">
        <f aca="true" t="shared" si="229" ref="G480:G485">(IF($D480="SHORT",$E480-$F480,IF($D480="LONG",$F480-$E480)))*$C480</f>
        <v>-489.3964110930039</v>
      </c>
      <c r="H480" s="20">
        <f aca="true" t="shared" si="230" ref="H480:H485">G480/C480</f>
        <v>-0.6000000000000227</v>
      </c>
      <c r="I480" s="20">
        <f aca="true" t="shared" si="231" ref="I480:I485">H480/E480*100</f>
        <v>-0.09787928221860076</v>
      </c>
      <c r="J480" s="8">
        <f aca="true" t="shared" si="232" ref="J480:J485">H480*C480</f>
        <v>-489.3964110930039</v>
      </c>
    </row>
    <row r="481" spans="1:10" s="1" customFormat="1" ht="20.25" customHeight="1">
      <c r="A481" s="2" t="s">
        <v>674</v>
      </c>
      <c r="B481" s="2" t="s">
        <v>26</v>
      </c>
      <c r="C481" s="6">
        <f t="shared" si="228"/>
        <v>522.466039707419</v>
      </c>
      <c r="D481" s="2" t="s">
        <v>10</v>
      </c>
      <c r="E481" s="2">
        <v>957</v>
      </c>
      <c r="F481" s="2">
        <v>964</v>
      </c>
      <c r="G481" s="20">
        <f t="shared" si="229"/>
        <v>3657.262277951933</v>
      </c>
      <c r="H481" s="20">
        <f t="shared" si="230"/>
        <v>7</v>
      </c>
      <c r="I481" s="20">
        <f t="shared" si="231"/>
        <v>0.7314524555903866</v>
      </c>
      <c r="J481" s="8">
        <f t="shared" si="232"/>
        <v>3657.262277951933</v>
      </c>
    </row>
    <row r="482" spans="1:10" s="1" customFormat="1" ht="20.25" customHeight="1">
      <c r="A482" s="2" t="s">
        <v>673</v>
      </c>
      <c r="B482" s="2" t="s">
        <v>36</v>
      </c>
      <c r="C482" s="6">
        <f t="shared" si="228"/>
        <v>478.4688995215311</v>
      </c>
      <c r="D482" s="2" t="s">
        <v>11</v>
      </c>
      <c r="E482" s="2">
        <v>1045</v>
      </c>
      <c r="F482" s="2">
        <v>1036.5</v>
      </c>
      <c r="G482" s="20">
        <f t="shared" si="229"/>
        <v>4066.9856459330144</v>
      </c>
      <c r="H482" s="20">
        <f t="shared" si="230"/>
        <v>8.5</v>
      </c>
      <c r="I482" s="20">
        <f t="shared" si="231"/>
        <v>0.8133971291866028</v>
      </c>
      <c r="J482" s="8">
        <f t="shared" si="232"/>
        <v>4066.9856459330144</v>
      </c>
    </row>
    <row r="483" spans="1:10" s="1" customFormat="1" ht="20.25" customHeight="1">
      <c r="A483" s="2" t="s">
        <v>672</v>
      </c>
      <c r="B483" s="2" t="s">
        <v>26</v>
      </c>
      <c r="C483" s="6">
        <f t="shared" si="228"/>
        <v>545.2562704471102</v>
      </c>
      <c r="D483" s="2" t="s">
        <v>10</v>
      </c>
      <c r="E483" s="2">
        <v>917</v>
      </c>
      <c r="F483" s="2">
        <v>927</v>
      </c>
      <c r="G483" s="20">
        <f t="shared" si="229"/>
        <v>5452.562704471102</v>
      </c>
      <c r="H483" s="20">
        <f t="shared" si="230"/>
        <v>10</v>
      </c>
      <c r="I483" s="20">
        <f t="shared" si="231"/>
        <v>1.0905125408942202</v>
      </c>
      <c r="J483" s="8">
        <f t="shared" si="232"/>
        <v>5452.562704471102</v>
      </c>
    </row>
    <row r="484" spans="1:10" s="1" customFormat="1" ht="20.25" customHeight="1">
      <c r="A484" s="2" t="s">
        <v>671</v>
      </c>
      <c r="B484" s="2" t="s">
        <v>87</v>
      </c>
      <c r="C484" s="6">
        <f t="shared" si="228"/>
        <v>716.3323782234957</v>
      </c>
      <c r="D484" s="2" t="s">
        <v>10</v>
      </c>
      <c r="E484" s="2">
        <v>698</v>
      </c>
      <c r="F484" s="2">
        <v>704</v>
      </c>
      <c r="G484" s="20">
        <f t="shared" si="229"/>
        <v>4297.994269340974</v>
      </c>
      <c r="H484" s="20">
        <f t="shared" si="230"/>
        <v>6</v>
      </c>
      <c r="I484" s="20">
        <f t="shared" si="231"/>
        <v>0.8595988538681949</v>
      </c>
      <c r="J484" s="8">
        <f t="shared" si="232"/>
        <v>4297.994269340974</v>
      </c>
    </row>
    <row r="485" spans="1:10" s="1" customFormat="1" ht="20.25" customHeight="1">
      <c r="A485" s="2" t="s">
        <v>671</v>
      </c>
      <c r="B485" s="2" t="s">
        <v>90</v>
      </c>
      <c r="C485" s="6">
        <f t="shared" si="228"/>
        <v>847.457627118644</v>
      </c>
      <c r="D485" s="2" t="s">
        <v>10</v>
      </c>
      <c r="E485" s="2">
        <v>590</v>
      </c>
      <c r="F485" s="2">
        <v>585</v>
      </c>
      <c r="G485" s="20">
        <f t="shared" si="229"/>
        <v>-4237.28813559322</v>
      </c>
      <c r="H485" s="20">
        <f t="shared" si="230"/>
        <v>-5</v>
      </c>
      <c r="I485" s="20">
        <f t="shared" si="231"/>
        <v>-0.847457627118644</v>
      </c>
      <c r="J485" s="8">
        <f t="shared" si="232"/>
        <v>-4237.28813559322</v>
      </c>
    </row>
    <row r="486" spans="1:10" s="1" customFormat="1" ht="20.25" customHeight="1">
      <c r="A486" s="2" t="s">
        <v>664</v>
      </c>
      <c r="B486" s="2" t="s">
        <v>28</v>
      </c>
      <c r="C486" s="6">
        <f aca="true" t="shared" si="233" ref="C486:C493">500000/E486</f>
        <v>507.61421319796955</v>
      </c>
      <c r="D486" s="2" t="s">
        <v>10</v>
      </c>
      <c r="E486" s="2">
        <v>985</v>
      </c>
      <c r="F486" s="2">
        <v>997</v>
      </c>
      <c r="G486" s="20">
        <f aca="true" t="shared" si="234" ref="G486:G493">(IF($D486="SHORT",$E486-$F486,IF($D486="LONG",$F486-$E486)))*$C486</f>
        <v>6091.370558375635</v>
      </c>
      <c r="H486" s="20">
        <f aca="true" t="shared" si="235" ref="H486:H493">G486/C486</f>
        <v>12</v>
      </c>
      <c r="I486" s="20">
        <f aca="true" t="shared" si="236" ref="I486:I493">H486/E486*100</f>
        <v>1.2182741116751268</v>
      </c>
      <c r="J486" s="8">
        <f aca="true" t="shared" si="237" ref="J486:J493">H486*C486</f>
        <v>6091.370558375635</v>
      </c>
    </row>
    <row r="487" spans="1:10" s="1" customFormat="1" ht="20.25" customHeight="1">
      <c r="A487" s="2" t="s">
        <v>670</v>
      </c>
      <c r="B487" s="2" t="s">
        <v>87</v>
      </c>
      <c r="C487" s="6">
        <f t="shared" si="233"/>
        <v>705.2186177715091</v>
      </c>
      <c r="D487" s="2" t="s">
        <v>11</v>
      </c>
      <c r="E487" s="2">
        <v>709</v>
      </c>
      <c r="F487" s="2">
        <v>705</v>
      </c>
      <c r="G487" s="20">
        <f t="shared" si="234"/>
        <v>2820.8744710860365</v>
      </c>
      <c r="H487" s="20">
        <f t="shared" si="235"/>
        <v>4</v>
      </c>
      <c r="I487" s="20">
        <f t="shared" si="236"/>
        <v>0.5641748942172073</v>
      </c>
      <c r="J487" s="8">
        <f t="shared" si="237"/>
        <v>2820.8744710860365</v>
      </c>
    </row>
    <row r="488" spans="1:10" s="1" customFormat="1" ht="20.25" customHeight="1">
      <c r="A488" s="2" t="s">
        <v>668</v>
      </c>
      <c r="B488" s="2" t="s">
        <v>669</v>
      </c>
      <c r="C488" s="6">
        <f t="shared" si="233"/>
        <v>3551.1363636363635</v>
      </c>
      <c r="D488" s="2" t="s">
        <v>10</v>
      </c>
      <c r="E488" s="2">
        <v>140.8</v>
      </c>
      <c r="F488" s="2">
        <v>141.15</v>
      </c>
      <c r="G488" s="20">
        <f t="shared" si="234"/>
        <v>1242.897727272707</v>
      </c>
      <c r="H488" s="20">
        <f>G488/C488</f>
        <v>0.3499999999999943</v>
      </c>
      <c r="I488" s="20">
        <f>H488/E488*100</f>
        <v>0.24857954545454142</v>
      </c>
      <c r="J488" s="8">
        <f>H488*C488</f>
        <v>1242.897727272707</v>
      </c>
    </row>
    <row r="489" spans="1:10" s="1" customFormat="1" ht="20.25" customHeight="1">
      <c r="A489" s="2" t="s">
        <v>667</v>
      </c>
      <c r="B489" s="2" t="s">
        <v>114</v>
      </c>
      <c r="C489" s="6">
        <f t="shared" si="233"/>
        <v>1972.3865877712033</v>
      </c>
      <c r="D489" s="2" t="s">
        <v>11</v>
      </c>
      <c r="E489" s="2">
        <v>253.5</v>
      </c>
      <c r="F489" s="2">
        <v>250.5</v>
      </c>
      <c r="G489" s="20">
        <f t="shared" si="234"/>
        <v>5917.15976331361</v>
      </c>
      <c r="H489" s="20">
        <f t="shared" si="235"/>
        <v>3</v>
      </c>
      <c r="I489" s="20">
        <f t="shared" si="236"/>
        <v>1.183431952662722</v>
      </c>
      <c r="J489" s="8">
        <f t="shared" si="237"/>
        <v>5917.15976331361</v>
      </c>
    </row>
    <row r="490" spans="1:10" s="1" customFormat="1" ht="20.25" customHeight="1">
      <c r="A490" s="2" t="s">
        <v>666</v>
      </c>
      <c r="B490" s="2" t="s">
        <v>640</v>
      </c>
      <c r="C490" s="6">
        <f t="shared" si="233"/>
        <v>1024.5901639344263</v>
      </c>
      <c r="D490" s="2" t="s">
        <v>10</v>
      </c>
      <c r="E490" s="2">
        <v>488</v>
      </c>
      <c r="F490" s="2">
        <v>500</v>
      </c>
      <c r="G490" s="20">
        <f t="shared" si="234"/>
        <v>12295.081967213115</v>
      </c>
      <c r="H490" s="20">
        <f t="shared" si="235"/>
        <v>12</v>
      </c>
      <c r="I490" s="20">
        <f t="shared" si="236"/>
        <v>2.459016393442623</v>
      </c>
      <c r="J490" s="8">
        <f t="shared" si="237"/>
        <v>12295.081967213115</v>
      </c>
    </row>
    <row r="491" spans="1:10" s="1" customFormat="1" ht="20.25" customHeight="1">
      <c r="A491" s="2" t="s">
        <v>666</v>
      </c>
      <c r="B491" s="2" t="s">
        <v>196</v>
      </c>
      <c r="C491" s="6">
        <f t="shared" si="233"/>
        <v>360.49026676279743</v>
      </c>
      <c r="D491" s="2" t="s">
        <v>11</v>
      </c>
      <c r="E491" s="2">
        <v>1387</v>
      </c>
      <c r="F491" s="2">
        <v>1384</v>
      </c>
      <c r="G491" s="20">
        <f t="shared" si="234"/>
        <v>1081.4708002883922</v>
      </c>
      <c r="H491" s="20">
        <f t="shared" si="235"/>
        <v>2.9999999999999996</v>
      </c>
      <c r="I491" s="20">
        <f t="shared" si="236"/>
        <v>0.21629416005767843</v>
      </c>
      <c r="J491" s="8">
        <f t="shared" si="237"/>
        <v>1081.4708002883922</v>
      </c>
    </row>
    <row r="492" spans="1:10" s="1" customFormat="1" ht="20.25" customHeight="1">
      <c r="A492" s="2" t="s">
        <v>665</v>
      </c>
      <c r="B492" s="2" t="s">
        <v>87</v>
      </c>
      <c r="C492" s="6">
        <f t="shared" si="233"/>
        <v>726.7441860465116</v>
      </c>
      <c r="D492" s="2" t="s">
        <v>11</v>
      </c>
      <c r="E492" s="2">
        <v>688</v>
      </c>
      <c r="F492" s="2">
        <v>684</v>
      </c>
      <c r="G492" s="20">
        <f t="shared" si="234"/>
        <v>2906.9767441860463</v>
      </c>
      <c r="H492" s="20">
        <f t="shared" si="235"/>
        <v>4</v>
      </c>
      <c r="I492" s="20">
        <f t="shared" si="236"/>
        <v>0.5813953488372093</v>
      </c>
      <c r="J492" s="8">
        <f t="shared" si="237"/>
        <v>2906.9767441860463</v>
      </c>
    </row>
    <row r="493" spans="1:10" s="1" customFormat="1" ht="20.25" customHeight="1">
      <c r="A493" s="2" t="s">
        <v>665</v>
      </c>
      <c r="B493" s="2" t="s">
        <v>640</v>
      </c>
      <c r="C493" s="6">
        <f t="shared" si="233"/>
        <v>1018.3299389002036</v>
      </c>
      <c r="D493" s="2" t="s">
        <v>10</v>
      </c>
      <c r="E493" s="2">
        <v>491</v>
      </c>
      <c r="F493" s="2">
        <v>485</v>
      </c>
      <c r="G493" s="20">
        <f t="shared" si="234"/>
        <v>-6109.979633401222</v>
      </c>
      <c r="H493" s="20">
        <f t="shared" si="235"/>
        <v>-6</v>
      </c>
      <c r="I493" s="20">
        <f t="shared" si="236"/>
        <v>-1.2219959266802443</v>
      </c>
      <c r="J493" s="8">
        <f t="shared" si="237"/>
        <v>-6109.979633401222</v>
      </c>
    </row>
    <row r="494" spans="1:10" s="1" customFormat="1" ht="20.25" customHeight="1">
      <c r="A494" s="2" t="s">
        <v>663</v>
      </c>
      <c r="B494" s="2" t="s">
        <v>47</v>
      </c>
      <c r="C494" s="6">
        <f aca="true" t="shared" si="238" ref="C494:C500">500000/E494</f>
        <v>1008.0645161290323</v>
      </c>
      <c r="D494" s="2" t="s">
        <v>11</v>
      </c>
      <c r="E494" s="2">
        <v>496</v>
      </c>
      <c r="F494" s="2">
        <v>495.5</v>
      </c>
      <c r="G494" s="20">
        <f aca="true" t="shared" si="239" ref="G494:G500">(IF($D494="SHORT",$E494-$F494,IF($D494="LONG",$F494-$E494)))*$C494</f>
        <v>504.03225806451616</v>
      </c>
      <c r="H494" s="20">
        <f aca="true" t="shared" si="240" ref="H494:H500">G494/C494</f>
        <v>0.5</v>
      </c>
      <c r="I494" s="20">
        <f aca="true" t="shared" si="241" ref="I494:I500">H494/E494*100</f>
        <v>0.10080645161290322</v>
      </c>
      <c r="J494" s="8">
        <f aca="true" t="shared" si="242" ref="J494:J500">H494*C494</f>
        <v>504.03225806451616</v>
      </c>
    </row>
    <row r="495" spans="1:10" s="1" customFormat="1" ht="20.25" customHeight="1">
      <c r="A495" s="2" t="s">
        <v>663</v>
      </c>
      <c r="B495" s="2" t="s">
        <v>640</v>
      </c>
      <c r="C495" s="6">
        <f t="shared" si="238"/>
        <v>1022.4948875255624</v>
      </c>
      <c r="D495" s="2" t="s">
        <v>10</v>
      </c>
      <c r="E495" s="2">
        <v>489</v>
      </c>
      <c r="F495" s="2">
        <v>495</v>
      </c>
      <c r="G495" s="20">
        <f t="shared" si="239"/>
        <v>6134.9693251533745</v>
      </c>
      <c r="H495" s="20">
        <f t="shared" si="240"/>
        <v>6</v>
      </c>
      <c r="I495" s="20">
        <f t="shared" si="241"/>
        <v>1.2269938650306749</v>
      </c>
      <c r="J495" s="8">
        <f t="shared" si="242"/>
        <v>6134.9693251533745</v>
      </c>
    </row>
    <row r="496" spans="1:10" s="1" customFormat="1" ht="20.25" customHeight="1">
      <c r="A496" s="2" t="s">
        <v>663</v>
      </c>
      <c r="B496" s="2" t="s">
        <v>94</v>
      </c>
      <c r="C496" s="6">
        <f t="shared" si="238"/>
        <v>342.9355281207133</v>
      </c>
      <c r="D496" s="2" t="s">
        <v>10</v>
      </c>
      <c r="E496" s="2">
        <v>1458</v>
      </c>
      <c r="F496" s="2">
        <v>1474</v>
      </c>
      <c r="G496" s="20">
        <f t="shared" si="239"/>
        <v>5486.968449931413</v>
      </c>
      <c r="H496" s="20">
        <f t="shared" si="240"/>
        <v>16</v>
      </c>
      <c r="I496" s="20">
        <f t="shared" si="241"/>
        <v>1.0973936899862824</v>
      </c>
      <c r="J496" s="8">
        <f t="shared" si="242"/>
        <v>5486.968449931413</v>
      </c>
    </row>
    <row r="497" spans="1:10" s="1" customFormat="1" ht="20.25" customHeight="1">
      <c r="A497" s="2" t="s">
        <v>662</v>
      </c>
      <c r="B497" s="2" t="s">
        <v>90</v>
      </c>
      <c r="C497" s="6">
        <f t="shared" si="238"/>
        <v>907.4410163339383</v>
      </c>
      <c r="D497" s="2" t="s">
        <v>10</v>
      </c>
      <c r="E497" s="2">
        <v>551</v>
      </c>
      <c r="F497" s="2">
        <v>545</v>
      </c>
      <c r="G497" s="20">
        <f t="shared" si="239"/>
        <v>-5444.64609800363</v>
      </c>
      <c r="H497" s="20">
        <f t="shared" si="240"/>
        <v>-6.000000000000001</v>
      </c>
      <c r="I497" s="20">
        <f t="shared" si="241"/>
        <v>-1.088929219600726</v>
      </c>
      <c r="J497" s="8">
        <f t="shared" si="242"/>
        <v>-5444.64609800363</v>
      </c>
    </row>
    <row r="498" spans="1:10" s="1" customFormat="1" ht="20.25" customHeight="1">
      <c r="A498" s="2" t="s">
        <v>660</v>
      </c>
      <c r="B498" s="2" t="s">
        <v>196</v>
      </c>
      <c r="C498" s="6">
        <f t="shared" si="238"/>
        <v>354.3586109142452</v>
      </c>
      <c r="D498" s="2" t="s">
        <v>11</v>
      </c>
      <c r="E498" s="2">
        <v>1411</v>
      </c>
      <c r="F498" s="2">
        <v>1408.5</v>
      </c>
      <c r="G498" s="20">
        <f t="shared" si="239"/>
        <v>885.896527285613</v>
      </c>
      <c r="H498" s="20">
        <f t="shared" si="240"/>
        <v>2.5</v>
      </c>
      <c r="I498" s="20">
        <f t="shared" si="241"/>
        <v>0.1771793054571226</v>
      </c>
      <c r="J498" s="8">
        <f t="shared" si="242"/>
        <v>885.896527285613</v>
      </c>
    </row>
    <row r="499" spans="1:10" s="1" customFormat="1" ht="20.25" customHeight="1">
      <c r="A499" s="2" t="s">
        <v>660</v>
      </c>
      <c r="B499" s="2" t="s">
        <v>28</v>
      </c>
      <c r="C499" s="6">
        <f t="shared" si="238"/>
        <v>535.3319057815846</v>
      </c>
      <c r="D499" s="2" t="s">
        <v>10</v>
      </c>
      <c r="E499" s="2">
        <v>934</v>
      </c>
      <c r="F499" s="2">
        <v>928</v>
      </c>
      <c r="G499" s="20">
        <f t="shared" si="239"/>
        <v>-3211.9914346895075</v>
      </c>
      <c r="H499" s="20">
        <f t="shared" si="240"/>
        <v>-6</v>
      </c>
      <c r="I499" s="20">
        <f t="shared" si="241"/>
        <v>-0.6423982869379015</v>
      </c>
      <c r="J499" s="8">
        <f t="shared" si="242"/>
        <v>-3211.9914346895075</v>
      </c>
    </row>
    <row r="500" spans="1:10" s="1" customFormat="1" ht="20.25" customHeight="1">
      <c r="A500" s="2" t="s">
        <v>660</v>
      </c>
      <c r="B500" s="2" t="s">
        <v>661</v>
      </c>
      <c r="C500" s="6">
        <f t="shared" si="238"/>
        <v>2645.5026455026455</v>
      </c>
      <c r="D500" s="2" t="s">
        <v>10</v>
      </c>
      <c r="E500" s="2">
        <v>189</v>
      </c>
      <c r="F500" s="2">
        <v>187</v>
      </c>
      <c r="G500" s="20">
        <f t="shared" si="239"/>
        <v>-5291.005291005291</v>
      </c>
      <c r="H500" s="20">
        <f t="shared" si="240"/>
        <v>-2</v>
      </c>
      <c r="I500" s="20">
        <f t="shared" si="241"/>
        <v>-1.0582010582010581</v>
      </c>
      <c r="J500" s="8">
        <f t="shared" si="242"/>
        <v>-5291.005291005291</v>
      </c>
    </row>
    <row r="501" spans="1:10" s="1" customFormat="1" ht="20.25" customHeight="1">
      <c r="A501" s="15"/>
      <c r="B501" s="15"/>
      <c r="C501" s="14"/>
      <c r="D501" s="15"/>
      <c r="E501" s="15"/>
      <c r="F501" s="15"/>
      <c r="G501" s="21"/>
      <c r="H501" s="21"/>
      <c r="I501" s="24" t="s">
        <v>73</v>
      </c>
      <c r="J501" s="25">
        <f>SUM(J467:J500)</f>
        <v>57124.782376867035</v>
      </c>
    </row>
    <row r="502" spans="1:10" s="1" customFormat="1" ht="20.25" customHeight="1">
      <c r="A502" s="2" t="s">
        <v>659</v>
      </c>
      <c r="B502" s="2" t="s">
        <v>33</v>
      </c>
      <c r="C502" s="6">
        <f aca="true" t="shared" si="243" ref="C502:C509">500000/E502</f>
        <v>531.3496280552604</v>
      </c>
      <c r="D502" s="2" t="s">
        <v>10</v>
      </c>
      <c r="E502" s="2">
        <v>941</v>
      </c>
      <c r="F502" s="2">
        <v>952</v>
      </c>
      <c r="G502" s="20">
        <f aca="true" t="shared" si="244" ref="G502:G508">(IF($D502="SHORT",$E502-$F502,IF($D502="LONG",$F502-$E502)))*$C502</f>
        <v>5844.845908607864</v>
      </c>
      <c r="H502" s="20">
        <f aca="true" t="shared" si="245" ref="H502:H508">G502/C502</f>
        <v>11</v>
      </c>
      <c r="I502" s="20">
        <f aca="true" t="shared" si="246" ref="I502:I508">H502/E502*100</f>
        <v>1.1689691817215728</v>
      </c>
      <c r="J502" s="8">
        <f aca="true" t="shared" si="247" ref="J502:J508">H502*C502</f>
        <v>5844.845908607864</v>
      </c>
    </row>
    <row r="503" spans="1:10" s="1" customFormat="1" ht="20.25" customHeight="1">
      <c r="A503" s="2" t="s">
        <v>659</v>
      </c>
      <c r="B503" s="2" t="s">
        <v>3</v>
      </c>
      <c r="C503" s="6">
        <f t="shared" si="243"/>
        <v>730.9941520467836</v>
      </c>
      <c r="D503" s="2" t="s">
        <v>10</v>
      </c>
      <c r="E503" s="2">
        <v>684</v>
      </c>
      <c r="F503" s="2">
        <v>679</v>
      </c>
      <c r="G503" s="20">
        <f t="shared" si="244"/>
        <v>-3654.970760233918</v>
      </c>
      <c r="H503" s="20">
        <f t="shared" si="245"/>
        <v>-5</v>
      </c>
      <c r="I503" s="20">
        <f t="shared" si="246"/>
        <v>-0.7309941520467835</v>
      </c>
      <c r="J503" s="8">
        <f t="shared" si="247"/>
        <v>-3654.970760233918</v>
      </c>
    </row>
    <row r="504" spans="1:10" s="1" customFormat="1" ht="20.25" customHeight="1">
      <c r="A504" s="2" t="s">
        <v>659</v>
      </c>
      <c r="B504" s="2" t="s">
        <v>87</v>
      </c>
      <c r="C504" s="6">
        <f t="shared" si="243"/>
        <v>696.3788300835655</v>
      </c>
      <c r="D504" s="2" t="s">
        <v>10</v>
      </c>
      <c r="E504" s="2">
        <v>718</v>
      </c>
      <c r="F504" s="2">
        <v>725</v>
      </c>
      <c r="G504" s="20">
        <f t="shared" si="244"/>
        <v>4874.651810584958</v>
      </c>
      <c r="H504" s="20">
        <f t="shared" si="245"/>
        <v>6.999999999999999</v>
      </c>
      <c r="I504" s="20">
        <f t="shared" si="246"/>
        <v>0.9749303621169915</v>
      </c>
      <c r="J504" s="8">
        <f t="shared" si="247"/>
        <v>4874.651810584958</v>
      </c>
    </row>
    <row r="505" spans="1:10" s="1" customFormat="1" ht="20.25" customHeight="1">
      <c r="A505" s="2" t="s">
        <v>657</v>
      </c>
      <c r="B505" s="2" t="s">
        <v>658</v>
      </c>
      <c r="C505" s="6">
        <f t="shared" si="243"/>
        <v>3039.51367781155</v>
      </c>
      <c r="D505" s="2" t="s">
        <v>11</v>
      </c>
      <c r="E505" s="2">
        <v>164.5</v>
      </c>
      <c r="F505" s="2">
        <v>165.5</v>
      </c>
      <c r="G505" s="20">
        <f t="shared" si="244"/>
        <v>-3039.51367781155</v>
      </c>
      <c r="H505" s="20">
        <f t="shared" si="245"/>
        <v>-1</v>
      </c>
      <c r="I505" s="20">
        <f t="shared" si="246"/>
        <v>-0.60790273556231</v>
      </c>
      <c r="J505" s="8">
        <f t="shared" si="247"/>
        <v>-3039.51367781155</v>
      </c>
    </row>
    <row r="506" spans="1:10" s="1" customFormat="1" ht="20.25" customHeight="1">
      <c r="A506" s="2" t="s">
        <v>656</v>
      </c>
      <c r="B506" s="2" t="s">
        <v>90</v>
      </c>
      <c r="C506" s="6">
        <f t="shared" si="243"/>
        <v>934.5794392523364</v>
      </c>
      <c r="D506" s="2" t="s">
        <v>10</v>
      </c>
      <c r="E506" s="2">
        <v>535</v>
      </c>
      <c r="F506" s="2">
        <v>542</v>
      </c>
      <c r="G506" s="20">
        <f t="shared" si="244"/>
        <v>6542.056074766355</v>
      </c>
      <c r="H506" s="20">
        <f t="shared" si="245"/>
        <v>7</v>
      </c>
      <c r="I506" s="20">
        <f t="shared" si="246"/>
        <v>1.3084112149532712</v>
      </c>
      <c r="J506" s="8">
        <f t="shared" si="247"/>
        <v>6542.056074766355</v>
      </c>
    </row>
    <row r="507" spans="1:10" s="1" customFormat="1" ht="20.25" customHeight="1">
      <c r="A507" s="2" t="s">
        <v>655</v>
      </c>
      <c r="B507" s="2" t="s">
        <v>25</v>
      </c>
      <c r="C507" s="6">
        <f t="shared" si="243"/>
        <v>1077.5862068965516</v>
      </c>
      <c r="D507" s="2" t="s">
        <v>10</v>
      </c>
      <c r="E507" s="2">
        <v>464</v>
      </c>
      <c r="F507" s="2">
        <v>460</v>
      </c>
      <c r="G507" s="20">
        <f t="shared" si="244"/>
        <v>-4310.3448275862065</v>
      </c>
      <c r="H507" s="20">
        <f t="shared" si="245"/>
        <v>-4</v>
      </c>
      <c r="I507" s="20">
        <f t="shared" si="246"/>
        <v>-0.8620689655172413</v>
      </c>
      <c r="J507" s="8">
        <f t="shared" si="247"/>
        <v>-4310.3448275862065</v>
      </c>
    </row>
    <row r="508" spans="1:10" s="1" customFormat="1" ht="20.25" customHeight="1">
      <c r="A508" s="2" t="s">
        <v>654</v>
      </c>
      <c r="B508" s="2" t="s">
        <v>28</v>
      </c>
      <c r="C508" s="6">
        <f t="shared" si="243"/>
        <v>530.7855626326964</v>
      </c>
      <c r="D508" s="2" t="s">
        <v>10</v>
      </c>
      <c r="E508" s="2">
        <v>942</v>
      </c>
      <c r="F508" s="2">
        <v>947</v>
      </c>
      <c r="G508" s="20">
        <f t="shared" si="244"/>
        <v>2653.927813163482</v>
      </c>
      <c r="H508" s="20">
        <f t="shared" si="245"/>
        <v>5</v>
      </c>
      <c r="I508" s="20">
        <f t="shared" si="246"/>
        <v>0.5307855626326964</v>
      </c>
      <c r="J508" s="8">
        <f t="shared" si="247"/>
        <v>2653.927813163482</v>
      </c>
    </row>
    <row r="509" spans="1:10" s="1" customFormat="1" ht="20.25" customHeight="1">
      <c r="A509" s="2" t="s">
        <v>654</v>
      </c>
      <c r="B509" s="2" t="s">
        <v>87</v>
      </c>
      <c r="C509" s="6">
        <f t="shared" si="243"/>
        <v>701.2622720897616</v>
      </c>
      <c r="D509" s="2" t="s">
        <v>10</v>
      </c>
      <c r="E509" s="2">
        <v>713</v>
      </c>
      <c r="F509" s="2">
        <v>711</v>
      </c>
      <c r="G509" s="20">
        <f aca="true" t="shared" si="248" ref="G509:G521">(IF($D509="SHORT",$E509-$F509,IF($D509="LONG",$F509-$E509)))*$C509</f>
        <v>-1402.5245441795232</v>
      </c>
      <c r="H509" s="20">
        <f aca="true" t="shared" si="249" ref="H509:H514">G509/C509</f>
        <v>-2</v>
      </c>
      <c r="I509" s="20">
        <f aca="true" t="shared" si="250" ref="I509:I514">H509/E509*100</f>
        <v>-0.2805049088359046</v>
      </c>
      <c r="J509" s="8">
        <f aca="true" t="shared" si="251" ref="J509:J514">H509*C509</f>
        <v>-1402.5245441795232</v>
      </c>
    </row>
    <row r="510" spans="1:10" s="1" customFormat="1" ht="20.25" customHeight="1">
      <c r="A510" s="2" t="s">
        <v>653</v>
      </c>
      <c r="B510" s="2" t="s">
        <v>3</v>
      </c>
      <c r="C510" s="6">
        <f>500000/E510</f>
        <v>745.156482861401</v>
      </c>
      <c r="D510" s="2" t="s">
        <v>10</v>
      </c>
      <c r="E510" s="2">
        <v>671</v>
      </c>
      <c r="F510" s="2">
        <v>670</v>
      </c>
      <c r="G510" s="20">
        <f t="shared" si="248"/>
        <v>-745.156482861401</v>
      </c>
      <c r="H510" s="20">
        <f t="shared" si="249"/>
        <v>-1</v>
      </c>
      <c r="I510" s="20">
        <f t="shared" si="250"/>
        <v>-0.14903129657228018</v>
      </c>
      <c r="J510" s="8">
        <f t="shared" si="251"/>
        <v>-745.156482861401</v>
      </c>
    </row>
    <row r="511" spans="1:10" s="1" customFormat="1" ht="20.25" customHeight="1">
      <c r="A511" s="2" t="s">
        <v>652</v>
      </c>
      <c r="B511" s="2" t="s">
        <v>179</v>
      </c>
      <c r="C511" s="6">
        <f aca="true" t="shared" si="252" ref="C511:C521">500000/E511</f>
        <v>675.6756756756756</v>
      </c>
      <c r="D511" s="2" t="s">
        <v>10</v>
      </c>
      <c r="E511" s="2">
        <v>740</v>
      </c>
      <c r="F511" s="2">
        <v>749.5</v>
      </c>
      <c r="G511" s="20">
        <f t="shared" si="248"/>
        <v>6418.918918918918</v>
      </c>
      <c r="H511" s="20">
        <f t="shared" si="249"/>
        <v>9.5</v>
      </c>
      <c r="I511" s="20">
        <f t="shared" si="250"/>
        <v>1.2837837837837838</v>
      </c>
      <c r="J511" s="8">
        <f t="shared" si="251"/>
        <v>6418.918918918918</v>
      </c>
    </row>
    <row r="512" spans="1:10" s="1" customFormat="1" ht="20.25" customHeight="1">
      <c r="A512" s="2" t="s">
        <v>651</v>
      </c>
      <c r="B512" s="2" t="s">
        <v>87</v>
      </c>
      <c r="C512" s="6">
        <f t="shared" si="252"/>
        <v>711.2375533428165</v>
      </c>
      <c r="D512" s="2" t="s">
        <v>11</v>
      </c>
      <c r="E512" s="2">
        <v>703</v>
      </c>
      <c r="F512" s="2">
        <v>699</v>
      </c>
      <c r="G512" s="20">
        <f t="shared" si="248"/>
        <v>2844.950213371266</v>
      </c>
      <c r="H512" s="20">
        <f t="shared" si="249"/>
        <v>4</v>
      </c>
      <c r="I512" s="20">
        <f t="shared" si="250"/>
        <v>0.5689900426742532</v>
      </c>
      <c r="J512" s="8">
        <f t="shared" si="251"/>
        <v>2844.950213371266</v>
      </c>
    </row>
    <row r="513" spans="1:10" s="1" customFormat="1" ht="20.25" customHeight="1">
      <c r="A513" s="2" t="s">
        <v>651</v>
      </c>
      <c r="B513" s="2" t="s">
        <v>114</v>
      </c>
      <c r="C513" s="6">
        <f t="shared" si="252"/>
        <v>2021.835826930853</v>
      </c>
      <c r="D513" s="2" t="s">
        <v>11</v>
      </c>
      <c r="E513" s="2">
        <v>247.3</v>
      </c>
      <c r="F513" s="2">
        <v>245.5</v>
      </c>
      <c r="G513" s="20">
        <f t="shared" si="248"/>
        <v>3639.3044884755586</v>
      </c>
      <c r="H513" s="20">
        <f t="shared" si="249"/>
        <v>1.8000000000000114</v>
      </c>
      <c r="I513" s="20">
        <f t="shared" si="250"/>
        <v>0.7278608976951118</v>
      </c>
      <c r="J513" s="8">
        <f t="shared" si="251"/>
        <v>3639.3044884755586</v>
      </c>
    </row>
    <row r="514" spans="1:10" s="1" customFormat="1" ht="20.25" customHeight="1">
      <c r="A514" s="2" t="s">
        <v>646</v>
      </c>
      <c r="B514" s="2" t="s">
        <v>634</v>
      </c>
      <c r="C514" s="6">
        <f t="shared" si="252"/>
        <v>1652.892561983471</v>
      </c>
      <c r="D514" s="2" t="s">
        <v>11</v>
      </c>
      <c r="E514" s="2">
        <v>302.5</v>
      </c>
      <c r="F514" s="2">
        <v>300</v>
      </c>
      <c r="G514" s="20">
        <f t="shared" si="248"/>
        <v>4132.231404958678</v>
      </c>
      <c r="H514" s="20">
        <f t="shared" si="249"/>
        <v>2.5</v>
      </c>
      <c r="I514" s="20">
        <f t="shared" si="250"/>
        <v>0.8264462809917356</v>
      </c>
      <c r="J514" s="8">
        <f t="shared" si="251"/>
        <v>4132.231404958678</v>
      </c>
    </row>
    <row r="515" spans="1:10" s="1" customFormat="1" ht="20.25" customHeight="1">
      <c r="A515" s="2" t="s">
        <v>646</v>
      </c>
      <c r="B515" s="2" t="s">
        <v>87</v>
      </c>
      <c r="C515" s="6">
        <f t="shared" si="252"/>
        <v>696.3788300835655</v>
      </c>
      <c r="D515" s="2" t="s">
        <v>11</v>
      </c>
      <c r="E515" s="2">
        <v>718</v>
      </c>
      <c r="F515" s="2">
        <v>708</v>
      </c>
      <c r="G515" s="20">
        <f t="shared" si="248"/>
        <v>6963.788300835655</v>
      </c>
      <c r="H515" s="20">
        <f aca="true" t="shared" si="253" ref="H515:H521">G515/C515</f>
        <v>10</v>
      </c>
      <c r="I515" s="20">
        <f aca="true" t="shared" si="254" ref="I515:I521">H515/E515*100</f>
        <v>1.392757660167131</v>
      </c>
      <c r="J515" s="8">
        <f aca="true" t="shared" si="255" ref="J515:J521">H515*C515</f>
        <v>6963.788300835655</v>
      </c>
    </row>
    <row r="516" spans="1:10" s="1" customFormat="1" ht="20.25" customHeight="1">
      <c r="A516" s="2" t="s">
        <v>650</v>
      </c>
      <c r="B516" s="2" t="s">
        <v>486</v>
      </c>
      <c r="C516" s="6">
        <f t="shared" si="252"/>
        <v>725.6894049346879</v>
      </c>
      <c r="D516" s="2" t="s">
        <v>10</v>
      </c>
      <c r="E516" s="2">
        <v>689</v>
      </c>
      <c r="F516" s="2">
        <v>694</v>
      </c>
      <c r="G516" s="20">
        <f t="shared" si="248"/>
        <v>3628.4470246734395</v>
      </c>
      <c r="H516" s="20">
        <f t="shared" si="253"/>
        <v>5</v>
      </c>
      <c r="I516" s="20">
        <f t="shared" si="254"/>
        <v>0.7256894049346879</v>
      </c>
      <c r="J516" s="8">
        <f t="shared" si="255"/>
        <v>3628.4470246734395</v>
      </c>
    </row>
    <row r="517" spans="1:10" s="1" customFormat="1" ht="20.25" customHeight="1">
      <c r="A517" s="2" t="s">
        <v>650</v>
      </c>
      <c r="B517" s="2" t="s">
        <v>28</v>
      </c>
      <c r="C517" s="6">
        <f t="shared" si="252"/>
        <v>518.6721991701245</v>
      </c>
      <c r="D517" s="2" t="s">
        <v>10</v>
      </c>
      <c r="E517" s="2">
        <v>964</v>
      </c>
      <c r="F517" s="2">
        <v>958</v>
      </c>
      <c r="G517" s="20">
        <f t="shared" si="248"/>
        <v>-3112.033195020747</v>
      </c>
      <c r="H517" s="20">
        <f t="shared" si="253"/>
        <v>-6</v>
      </c>
      <c r="I517" s="20">
        <f t="shared" si="254"/>
        <v>-0.6224066390041494</v>
      </c>
      <c r="J517" s="8">
        <f t="shared" si="255"/>
        <v>-3112.033195020747</v>
      </c>
    </row>
    <row r="518" spans="1:10" s="1" customFormat="1" ht="20.25" customHeight="1">
      <c r="A518" s="2" t="s">
        <v>647</v>
      </c>
      <c r="B518" s="2" t="s">
        <v>293</v>
      </c>
      <c r="C518" s="6">
        <f t="shared" si="252"/>
        <v>2427.1844660194174</v>
      </c>
      <c r="D518" s="2" t="s">
        <v>10</v>
      </c>
      <c r="E518" s="2">
        <v>206</v>
      </c>
      <c r="F518" s="2">
        <v>206.5</v>
      </c>
      <c r="G518" s="20">
        <f t="shared" si="248"/>
        <v>1213.5922330097087</v>
      </c>
      <c r="H518" s="20">
        <f>G518/C518</f>
        <v>0.5</v>
      </c>
      <c r="I518" s="20">
        <f>H518/E518*100</f>
        <v>0.24271844660194172</v>
      </c>
      <c r="J518" s="8">
        <f>H518*C518</f>
        <v>1213.5922330097087</v>
      </c>
    </row>
    <row r="519" spans="1:10" s="1" customFormat="1" ht="20.25" customHeight="1">
      <c r="A519" s="2" t="s">
        <v>647</v>
      </c>
      <c r="B519" s="2" t="s">
        <v>649</v>
      </c>
      <c r="C519" s="6">
        <f t="shared" si="252"/>
        <v>2224.1992882562276</v>
      </c>
      <c r="D519" s="2" t="s">
        <v>10</v>
      </c>
      <c r="E519" s="2">
        <v>224.8</v>
      </c>
      <c r="F519" s="2">
        <v>221</v>
      </c>
      <c r="G519" s="20">
        <f t="shared" si="248"/>
        <v>-8451.95729537369</v>
      </c>
      <c r="H519" s="20">
        <f t="shared" si="253"/>
        <v>-3.800000000000011</v>
      </c>
      <c r="I519" s="20">
        <f t="shared" si="254"/>
        <v>-1.6903914590747378</v>
      </c>
      <c r="J519" s="8">
        <f t="shared" si="255"/>
        <v>-8451.95729537369</v>
      </c>
    </row>
    <row r="520" spans="1:10" s="1" customFormat="1" ht="20.25" customHeight="1">
      <c r="A520" s="2" t="s">
        <v>647</v>
      </c>
      <c r="B520" s="2" t="s">
        <v>648</v>
      </c>
      <c r="C520" s="6">
        <f t="shared" si="252"/>
        <v>2232.1428571428573</v>
      </c>
      <c r="D520" s="2" t="s">
        <v>10</v>
      </c>
      <c r="E520" s="2">
        <v>224</v>
      </c>
      <c r="F520" s="2">
        <v>221</v>
      </c>
      <c r="G520" s="20">
        <f t="shared" si="248"/>
        <v>-6696.4285714285725</v>
      </c>
      <c r="H520" s="20">
        <f t="shared" si="253"/>
        <v>-3</v>
      </c>
      <c r="I520" s="20">
        <f t="shared" si="254"/>
        <v>-1.3392857142857142</v>
      </c>
      <c r="J520" s="8">
        <f t="shared" si="255"/>
        <v>-6696.4285714285725</v>
      </c>
    </row>
    <row r="521" spans="1:10" s="1" customFormat="1" ht="20.25" customHeight="1">
      <c r="A521" s="2" t="s">
        <v>645</v>
      </c>
      <c r="B521" s="2" t="s">
        <v>114</v>
      </c>
      <c r="C521" s="6">
        <f t="shared" si="252"/>
        <v>1989.6538002387583</v>
      </c>
      <c r="D521" s="2" t="s">
        <v>10</v>
      </c>
      <c r="E521" s="2">
        <v>251.3</v>
      </c>
      <c r="F521" s="2">
        <v>248.5</v>
      </c>
      <c r="G521" s="20">
        <f t="shared" si="248"/>
        <v>-5571.030640668546</v>
      </c>
      <c r="H521" s="20">
        <f t="shared" si="253"/>
        <v>-2.8000000000000114</v>
      </c>
      <c r="I521" s="20">
        <f t="shared" si="254"/>
        <v>-1.1142061281337092</v>
      </c>
      <c r="J521" s="8">
        <f t="shared" si="255"/>
        <v>-5571.030640668546</v>
      </c>
    </row>
    <row r="522" spans="1:10" s="1" customFormat="1" ht="20.25" customHeight="1">
      <c r="A522" s="2" t="s">
        <v>644</v>
      </c>
      <c r="B522" s="2" t="s">
        <v>293</v>
      </c>
      <c r="C522" s="6">
        <f aca="true" t="shared" si="256" ref="C522:C531">500000/E522</f>
        <v>2481.3895781637716</v>
      </c>
      <c r="D522" s="2" t="s">
        <v>10</v>
      </c>
      <c r="E522" s="2">
        <v>201.5</v>
      </c>
      <c r="F522" s="2">
        <v>203</v>
      </c>
      <c r="G522" s="20">
        <f aca="true" t="shared" si="257" ref="G522:G531">(IF($D522="SHORT",$E522-$F522,IF($D522="LONG",$F522-$E522)))*$C522</f>
        <v>3722.0843672456576</v>
      </c>
      <c r="H522" s="20">
        <f>G522/C522</f>
        <v>1.5</v>
      </c>
      <c r="I522" s="20">
        <f>H522/E522*100</f>
        <v>0.7444168734491315</v>
      </c>
      <c r="J522" s="8">
        <f>H522*C522</f>
        <v>3722.0843672456576</v>
      </c>
    </row>
    <row r="523" spans="1:10" s="1" customFormat="1" ht="20.25" customHeight="1">
      <c r="A523" s="2" t="s">
        <v>644</v>
      </c>
      <c r="B523" s="2" t="s">
        <v>100</v>
      </c>
      <c r="C523" s="6">
        <f t="shared" si="256"/>
        <v>3326.67997338656</v>
      </c>
      <c r="D523" s="2" t="s">
        <v>10</v>
      </c>
      <c r="E523" s="2">
        <v>150.3</v>
      </c>
      <c r="F523" s="2">
        <v>148.3</v>
      </c>
      <c r="G523" s="20">
        <f t="shared" si="257"/>
        <v>-6653.35994677312</v>
      </c>
      <c r="H523" s="20">
        <f>G523/C523</f>
        <v>-2</v>
      </c>
      <c r="I523" s="20">
        <f>H523/E523*100</f>
        <v>-1.330671989354624</v>
      </c>
      <c r="J523" s="8">
        <f>H523*C523</f>
        <v>-6653.35994677312</v>
      </c>
    </row>
    <row r="524" spans="1:10" s="1" customFormat="1" ht="20.25" customHeight="1">
      <c r="A524" s="2" t="s">
        <v>643</v>
      </c>
      <c r="B524" s="2" t="s">
        <v>293</v>
      </c>
      <c r="C524" s="6">
        <f t="shared" si="256"/>
        <v>2512.5628140703516</v>
      </c>
      <c r="D524" s="2" t="s">
        <v>10</v>
      </c>
      <c r="E524" s="2">
        <v>199</v>
      </c>
      <c r="F524" s="2">
        <v>197</v>
      </c>
      <c r="G524" s="20">
        <f t="shared" si="257"/>
        <v>-5025.125628140703</v>
      </c>
      <c r="H524" s="20">
        <f>G524/C524</f>
        <v>-2</v>
      </c>
      <c r="I524" s="20">
        <f>H524/E524*100</f>
        <v>-1.0050251256281406</v>
      </c>
      <c r="J524" s="8">
        <f>H524*C524</f>
        <v>-5025.125628140703</v>
      </c>
    </row>
    <row r="525" spans="1:10" s="1" customFormat="1" ht="20.25" customHeight="1">
      <c r="A525" s="2" t="s">
        <v>642</v>
      </c>
      <c r="B525" s="2" t="s">
        <v>34</v>
      </c>
      <c r="C525" s="6">
        <f t="shared" si="256"/>
        <v>695.4102920723227</v>
      </c>
      <c r="D525" s="2" t="s">
        <v>10</v>
      </c>
      <c r="E525" s="2">
        <v>719</v>
      </c>
      <c r="F525" s="2">
        <v>710</v>
      </c>
      <c r="G525" s="20">
        <f t="shared" si="257"/>
        <v>-6258.692628650904</v>
      </c>
      <c r="H525" s="20">
        <f>G525/C525</f>
        <v>-9</v>
      </c>
      <c r="I525" s="20">
        <f>H525/E525*100</f>
        <v>-1.2517385257301807</v>
      </c>
      <c r="J525" s="8">
        <f>H525*C525</f>
        <v>-6258.692628650904</v>
      </c>
    </row>
    <row r="526" spans="1:10" s="1" customFormat="1" ht="20.25" customHeight="1">
      <c r="A526" s="2" t="s">
        <v>641</v>
      </c>
      <c r="B526" s="2" t="s">
        <v>153</v>
      </c>
      <c r="C526" s="6">
        <f t="shared" si="256"/>
        <v>1785.7142857142858</v>
      </c>
      <c r="D526" s="2" t="s">
        <v>10</v>
      </c>
      <c r="E526" s="2">
        <v>280</v>
      </c>
      <c r="F526" s="2">
        <v>282.3</v>
      </c>
      <c r="G526" s="20">
        <f t="shared" si="257"/>
        <v>4107.142857142878</v>
      </c>
      <c r="H526" s="20">
        <f aca="true" t="shared" si="258" ref="H526:H531">G526/C526</f>
        <v>2.3000000000000114</v>
      </c>
      <c r="I526" s="20">
        <f aca="true" t="shared" si="259" ref="I526:I531">H526/E526*100</f>
        <v>0.8214285714285755</v>
      </c>
      <c r="J526" s="8">
        <f aca="true" t="shared" si="260" ref="J526:J531">H526*C526</f>
        <v>4107.142857142878</v>
      </c>
    </row>
    <row r="527" spans="1:10" s="1" customFormat="1" ht="20.25" customHeight="1">
      <c r="A527" s="2" t="s">
        <v>641</v>
      </c>
      <c r="B527" s="2" t="s">
        <v>0</v>
      </c>
      <c r="C527" s="6">
        <f t="shared" si="256"/>
        <v>2123.1422505307855</v>
      </c>
      <c r="D527" s="2" t="s">
        <v>10</v>
      </c>
      <c r="E527" s="2">
        <v>235.5</v>
      </c>
      <c r="F527" s="2">
        <v>239.3</v>
      </c>
      <c r="G527" s="20">
        <f t="shared" si="257"/>
        <v>8067.940552017009</v>
      </c>
      <c r="H527" s="20">
        <f t="shared" si="258"/>
        <v>3.8000000000000114</v>
      </c>
      <c r="I527" s="20">
        <f t="shared" si="259"/>
        <v>1.6135881104034018</v>
      </c>
      <c r="J527" s="8">
        <f t="shared" si="260"/>
        <v>8067.940552017009</v>
      </c>
    </row>
    <row r="528" spans="1:10" s="1" customFormat="1" ht="20.25" customHeight="1">
      <c r="A528" s="2" t="s">
        <v>639</v>
      </c>
      <c r="B528" s="2" t="s">
        <v>640</v>
      </c>
      <c r="C528" s="6">
        <f t="shared" si="256"/>
        <v>1213.5922330097087</v>
      </c>
      <c r="D528" s="2" t="s">
        <v>10</v>
      </c>
      <c r="E528" s="2">
        <v>412</v>
      </c>
      <c r="F528" s="2">
        <v>405</v>
      </c>
      <c r="G528" s="20">
        <f t="shared" si="257"/>
        <v>-8495.14563106796</v>
      </c>
      <c r="H528" s="20">
        <f t="shared" si="258"/>
        <v>-7</v>
      </c>
      <c r="I528" s="20">
        <f t="shared" si="259"/>
        <v>-1.6990291262135921</v>
      </c>
      <c r="J528" s="8">
        <f t="shared" si="260"/>
        <v>-8495.14563106796</v>
      </c>
    </row>
    <row r="529" spans="1:10" s="1" customFormat="1" ht="20.25" customHeight="1">
      <c r="A529" s="2" t="s">
        <v>638</v>
      </c>
      <c r="B529" s="2" t="s">
        <v>0</v>
      </c>
      <c r="C529" s="6">
        <f t="shared" si="256"/>
        <v>2100.840336134454</v>
      </c>
      <c r="D529" s="2" t="s">
        <v>10</v>
      </c>
      <c r="E529" s="2">
        <v>238</v>
      </c>
      <c r="F529" s="2">
        <v>236</v>
      </c>
      <c r="G529" s="20">
        <f t="shared" si="257"/>
        <v>-4201.680672268908</v>
      </c>
      <c r="H529" s="20">
        <f t="shared" si="258"/>
        <v>-2</v>
      </c>
      <c r="I529" s="20">
        <f t="shared" si="259"/>
        <v>-0.8403361344537815</v>
      </c>
      <c r="J529" s="8">
        <f t="shared" si="260"/>
        <v>-4201.680672268908</v>
      </c>
    </row>
    <row r="530" spans="1:10" s="1" customFormat="1" ht="20.25" customHeight="1">
      <c r="A530" s="2" t="s">
        <v>638</v>
      </c>
      <c r="B530" s="2" t="s">
        <v>186</v>
      </c>
      <c r="C530" s="6">
        <f t="shared" si="256"/>
        <v>4444.444444444444</v>
      </c>
      <c r="D530" s="2" t="s">
        <v>10</v>
      </c>
      <c r="E530" s="2">
        <v>112.5</v>
      </c>
      <c r="F530" s="2">
        <v>110</v>
      </c>
      <c r="G530" s="20">
        <f t="shared" si="257"/>
        <v>-11111.111111111111</v>
      </c>
      <c r="H530" s="20">
        <f t="shared" si="258"/>
        <v>-2.5</v>
      </c>
      <c r="I530" s="20">
        <f t="shared" si="259"/>
        <v>-2.2222222222222223</v>
      </c>
      <c r="J530" s="8">
        <f t="shared" si="260"/>
        <v>-11111.111111111111</v>
      </c>
    </row>
    <row r="531" spans="1:10" s="1" customFormat="1" ht="20.25" customHeight="1">
      <c r="A531" s="2" t="s">
        <v>637</v>
      </c>
      <c r="B531" s="2" t="s">
        <v>28</v>
      </c>
      <c r="C531" s="6">
        <f t="shared" si="256"/>
        <v>533.0490405117271</v>
      </c>
      <c r="D531" s="2" t="s">
        <v>10</v>
      </c>
      <c r="E531" s="2">
        <v>938</v>
      </c>
      <c r="F531" s="2">
        <v>948</v>
      </c>
      <c r="G531" s="20">
        <f t="shared" si="257"/>
        <v>5330.490405117271</v>
      </c>
      <c r="H531" s="20">
        <f t="shared" si="258"/>
        <v>10</v>
      </c>
      <c r="I531" s="20">
        <f t="shared" si="259"/>
        <v>1.0660980810234542</v>
      </c>
      <c r="J531" s="8">
        <f t="shared" si="260"/>
        <v>5330.490405117271</v>
      </c>
    </row>
    <row r="532" spans="1:10" s="1" customFormat="1" ht="20.25" customHeight="1">
      <c r="A532" s="15"/>
      <c r="B532" s="15"/>
      <c r="C532" s="14"/>
      <c r="D532" s="15"/>
      <c r="E532" s="15"/>
      <c r="F532" s="15"/>
      <c r="G532" s="21"/>
      <c r="H532" s="21"/>
      <c r="I532" s="24" t="s">
        <v>73</v>
      </c>
      <c r="J532" s="25">
        <f>SUM(J502:J531)</f>
        <v>-8744.703240288163</v>
      </c>
    </row>
    <row r="533" spans="1:10" s="1" customFormat="1" ht="20.25" customHeight="1">
      <c r="A533" s="2" t="s">
        <v>636</v>
      </c>
      <c r="B533" s="2" t="s">
        <v>28</v>
      </c>
      <c r="C533" s="6">
        <f>500000/E533</f>
        <v>515.4639175257732</v>
      </c>
      <c r="D533" s="2" t="s">
        <v>10</v>
      </c>
      <c r="E533" s="2">
        <v>970</v>
      </c>
      <c r="F533" s="2">
        <v>981</v>
      </c>
      <c r="G533" s="20">
        <f aca="true" t="shared" si="261" ref="G533:G540">(IF($D533="SHORT",$E533-$F533,IF($D533="LONG",$F533-$E533)))*$C533</f>
        <v>5670.103092783505</v>
      </c>
      <c r="H533" s="20">
        <f>G533/C533</f>
        <v>11</v>
      </c>
      <c r="I533" s="20">
        <f>H533/E533*100</f>
        <v>1.134020618556701</v>
      </c>
      <c r="J533" s="8">
        <f>H533*C533</f>
        <v>5670.103092783505</v>
      </c>
    </row>
    <row r="534" spans="1:10" s="1" customFormat="1" ht="20.25" customHeight="1">
      <c r="A534" s="2" t="s">
        <v>635</v>
      </c>
      <c r="B534" s="2" t="s">
        <v>33</v>
      </c>
      <c r="C534" s="6">
        <f aca="true" t="shared" si="262" ref="C534:C540">500000/E534</f>
        <v>596.6587112171837</v>
      </c>
      <c r="D534" s="2" t="s">
        <v>10</v>
      </c>
      <c r="E534" s="2">
        <v>838</v>
      </c>
      <c r="F534" s="2">
        <v>847</v>
      </c>
      <c r="G534" s="20">
        <f t="shared" si="261"/>
        <v>5369.928400954654</v>
      </c>
      <c r="H534" s="20">
        <f>G534/C534</f>
        <v>9</v>
      </c>
      <c r="I534" s="20">
        <f>H534/E534*100</f>
        <v>1.0739856801909307</v>
      </c>
      <c r="J534" s="8">
        <f>H534*C534</f>
        <v>5369.928400954654</v>
      </c>
    </row>
    <row r="535" spans="1:10" s="1" customFormat="1" ht="20.25" customHeight="1">
      <c r="A535" s="2" t="s">
        <v>633</v>
      </c>
      <c r="B535" s="2" t="s">
        <v>293</v>
      </c>
      <c r="C535" s="6">
        <f t="shared" si="262"/>
        <v>2506.2656641604012</v>
      </c>
      <c r="D535" s="2" t="s">
        <v>10</v>
      </c>
      <c r="E535" s="2">
        <v>199.5</v>
      </c>
      <c r="F535" s="2">
        <v>201.4</v>
      </c>
      <c r="G535" s="20">
        <f t="shared" si="261"/>
        <v>4761.904761904777</v>
      </c>
      <c r="H535" s="20">
        <f aca="true" t="shared" si="263" ref="H535:H542">G535/C535</f>
        <v>1.900000000000006</v>
      </c>
      <c r="I535" s="20">
        <f aca="true" t="shared" si="264" ref="I535:I542">H535/E535*100</f>
        <v>0.9523809523809554</v>
      </c>
      <c r="J535" s="8">
        <f aca="true" t="shared" si="265" ref="J535:J542">H535*C535</f>
        <v>4761.904761904777</v>
      </c>
    </row>
    <row r="536" spans="1:10" s="1" customFormat="1" ht="20.25" customHeight="1">
      <c r="A536" s="2" t="s">
        <v>633</v>
      </c>
      <c r="B536" s="2" t="s">
        <v>634</v>
      </c>
      <c r="C536" s="6">
        <f t="shared" si="262"/>
        <v>1666.6666666666667</v>
      </c>
      <c r="D536" s="2" t="s">
        <v>11</v>
      </c>
      <c r="E536" s="2">
        <v>300</v>
      </c>
      <c r="F536" s="2">
        <v>303</v>
      </c>
      <c r="G536" s="20">
        <f t="shared" si="261"/>
        <v>-5000</v>
      </c>
      <c r="H536" s="20">
        <f t="shared" si="263"/>
        <v>-3</v>
      </c>
      <c r="I536" s="20">
        <f t="shared" si="264"/>
        <v>-1</v>
      </c>
      <c r="J536" s="8">
        <f t="shared" si="265"/>
        <v>-5000</v>
      </c>
    </row>
    <row r="537" spans="1:10" s="1" customFormat="1" ht="20.25" customHeight="1">
      <c r="A537" s="2" t="s">
        <v>633</v>
      </c>
      <c r="B537" s="2" t="s">
        <v>36</v>
      </c>
      <c r="C537" s="6">
        <f t="shared" si="262"/>
        <v>524.6589716684156</v>
      </c>
      <c r="D537" s="2" t="s">
        <v>10</v>
      </c>
      <c r="E537" s="2">
        <v>953</v>
      </c>
      <c r="F537" s="2">
        <v>963</v>
      </c>
      <c r="G537" s="20">
        <f t="shared" si="261"/>
        <v>5246.589716684156</v>
      </c>
      <c r="H537" s="20">
        <f t="shared" si="263"/>
        <v>10</v>
      </c>
      <c r="I537" s="20">
        <f t="shared" si="264"/>
        <v>1.049317943336831</v>
      </c>
      <c r="J537" s="8">
        <f t="shared" si="265"/>
        <v>5246.589716684156</v>
      </c>
    </row>
    <row r="538" spans="1:10" s="1" customFormat="1" ht="20.25" customHeight="1">
      <c r="A538" s="2" t="s">
        <v>632</v>
      </c>
      <c r="B538" s="2" t="s">
        <v>114</v>
      </c>
      <c r="C538" s="6">
        <f t="shared" si="262"/>
        <v>1950.8388607101053</v>
      </c>
      <c r="D538" s="2" t="s">
        <v>10</v>
      </c>
      <c r="E538" s="2">
        <v>256.3</v>
      </c>
      <c r="F538" s="2">
        <v>254</v>
      </c>
      <c r="G538" s="20">
        <f t="shared" si="261"/>
        <v>-4486.929379633264</v>
      </c>
      <c r="H538" s="20">
        <f t="shared" si="263"/>
        <v>-2.3000000000000114</v>
      </c>
      <c r="I538" s="20">
        <f t="shared" si="264"/>
        <v>-0.897385875926653</v>
      </c>
      <c r="J538" s="8">
        <f t="shared" si="265"/>
        <v>-4486.929379633264</v>
      </c>
    </row>
    <row r="539" spans="1:10" s="1" customFormat="1" ht="20.25" customHeight="1">
      <c r="A539" s="2" t="s">
        <v>632</v>
      </c>
      <c r="B539" s="2" t="s">
        <v>87</v>
      </c>
      <c r="C539" s="6">
        <f t="shared" si="262"/>
        <v>681.1989100817439</v>
      </c>
      <c r="D539" s="2" t="s">
        <v>10</v>
      </c>
      <c r="E539" s="2">
        <v>734</v>
      </c>
      <c r="F539" s="2">
        <v>747</v>
      </c>
      <c r="G539" s="20">
        <f t="shared" si="261"/>
        <v>8855.58583106267</v>
      </c>
      <c r="H539" s="20">
        <f t="shared" si="263"/>
        <v>13</v>
      </c>
      <c r="I539" s="20">
        <f t="shared" si="264"/>
        <v>1.7711171662125342</v>
      </c>
      <c r="J539" s="8">
        <f t="shared" si="265"/>
        <v>8855.58583106267</v>
      </c>
    </row>
    <row r="540" spans="1:10" s="1" customFormat="1" ht="20.25" customHeight="1">
      <c r="A540" s="2" t="s">
        <v>632</v>
      </c>
      <c r="B540" s="2" t="s">
        <v>33</v>
      </c>
      <c r="C540" s="6">
        <f t="shared" si="262"/>
        <v>592.4170616113744</v>
      </c>
      <c r="D540" s="2" t="s">
        <v>10</v>
      </c>
      <c r="E540" s="2">
        <v>844</v>
      </c>
      <c r="F540" s="2">
        <v>837</v>
      </c>
      <c r="G540" s="20">
        <f t="shared" si="261"/>
        <v>-4146.919431279621</v>
      </c>
      <c r="H540" s="20">
        <f t="shared" si="263"/>
        <v>-7</v>
      </c>
      <c r="I540" s="20">
        <f t="shared" si="264"/>
        <v>-0.8293838862559242</v>
      </c>
      <c r="J540" s="8">
        <f t="shared" si="265"/>
        <v>-4146.919431279621</v>
      </c>
    </row>
    <row r="541" spans="1:10" s="1" customFormat="1" ht="20.25" customHeight="1">
      <c r="A541" s="2" t="s">
        <v>630</v>
      </c>
      <c r="B541" s="2" t="s">
        <v>87</v>
      </c>
      <c r="C541" s="6">
        <f aca="true" t="shared" si="266" ref="C541:C547">500000/E541</f>
        <v>684.931506849315</v>
      </c>
      <c r="D541" s="2" t="s">
        <v>11</v>
      </c>
      <c r="E541" s="2">
        <v>730</v>
      </c>
      <c r="F541" s="2">
        <v>727.5</v>
      </c>
      <c r="G541" s="20">
        <f aca="true" t="shared" si="267" ref="G541:G553">(IF($D541="SHORT",$E541-$F541,IF($D541="LONG",$F541-$E541)))*$C541</f>
        <v>1712.3287671232877</v>
      </c>
      <c r="H541" s="20">
        <f t="shared" si="263"/>
        <v>2.5</v>
      </c>
      <c r="I541" s="20">
        <f t="shared" si="264"/>
        <v>0.3424657534246575</v>
      </c>
      <c r="J541" s="8">
        <f t="shared" si="265"/>
        <v>1712.3287671232877</v>
      </c>
    </row>
    <row r="542" spans="1:10" s="1" customFormat="1" ht="20.25" customHeight="1">
      <c r="A542" s="2" t="s">
        <v>630</v>
      </c>
      <c r="B542" s="2" t="s">
        <v>631</v>
      </c>
      <c r="C542" s="6">
        <f t="shared" si="266"/>
        <v>2721.8290691344587</v>
      </c>
      <c r="D542" s="2" t="s">
        <v>10</v>
      </c>
      <c r="E542" s="2">
        <v>183.7</v>
      </c>
      <c r="F542" s="2">
        <v>182.7</v>
      </c>
      <c r="G542" s="20">
        <f t="shared" si="267"/>
        <v>-2721.8290691344587</v>
      </c>
      <c r="H542" s="20">
        <f t="shared" si="263"/>
        <v>-1</v>
      </c>
      <c r="I542" s="20">
        <f t="shared" si="264"/>
        <v>-0.5443658138268916</v>
      </c>
      <c r="J542" s="8">
        <f t="shared" si="265"/>
        <v>-2721.8290691344587</v>
      </c>
    </row>
    <row r="543" spans="1:10" s="1" customFormat="1" ht="20.25" customHeight="1">
      <c r="A543" s="2" t="s">
        <v>629</v>
      </c>
      <c r="B543" s="2" t="s">
        <v>375</v>
      </c>
      <c r="C543" s="6">
        <f t="shared" si="266"/>
        <v>2000</v>
      </c>
      <c r="D543" s="2" t="s">
        <v>10</v>
      </c>
      <c r="E543" s="2">
        <v>250</v>
      </c>
      <c r="F543" s="2">
        <v>252</v>
      </c>
      <c r="G543" s="20">
        <f t="shared" si="267"/>
        <v>4000</v>
      </c>
      <c r="H543" s="20">
        <f aca="true" t="shared" si="268" ref="H543:H548">G543/C543</f>
        <v>2</v>
      </c>
      <c r="I543" s="20">
        <f aca="true" t="shared" si="269" ref="I543:I548">H543/E543*100</f>
        <v>0.8</v>
      </c>
      <c r="J543" s="8">
        <f aca="true" t="shared" si="270" ref="J543:J548">H543*C543</f>
        <v>4000</v>
      </c>
    </row>
    <row r="544" spans="1:10" s="1" customFormat="1" ht="20.25" customHeight="1">
      <c r="A544" s="2" t="s">
        <v>629</v>
      </c>
      <c r="B544" s="2" t="s">
        <v>489</v>
      </c>
      <c r="C544" s="6">
        <f t="shared" si="266"/>
        <v>588.2352941176471</v>
      </c>
      <c r="D544" s="2" t="s">
        <v>10</v>
      </c>
      <c r="E544" s="2">
        <v>850</v>
      </c>
      <c r="F544" s="2">
        <v>842</v>
      </c>
      <c r="G544" s="20">
        <f t="shared" si="267"/>
        <v>-4705.882352941177</v>
      </c>
      <c r="H544" s="20">
        <f t="shared" si="268"/>
        <v>-8</v>
      </c>
      <c r="I544" s="20">
        <f t="shared" si="269"/>
        <v>-0.9411764705882352</v>
      </c>
      <c r="J544" s="8">
        <f t="shared" si="270"/>
        <v>-4705.882352941177</v>
      </c>
    </row>
    <row r="545" spans="1:10" s="1" customFormat="1" ht="20.25" customHeight="1">
      <c r="A545" s="2" t="s">
        <v>628</v>
      </c>
      <c r="B545" s="2" t="s">
        <v>489</v>
      </c>
      <c r="C545" s="6">
        <f t="shared" si="266"/>
        <v>564.9717514124294</v>
      </c>
      <c r="D545" s="2" t="s">
        <v>10</v>
      </c>
      <c r="E545" s="2">
        <v>885</v>
      </c>
      <c r="F545" s="2">
        <v>879</v>
      </c>
      <c r="G545" s="20">
        <f t="shared" si="267"/>
        <v>-3389.830508474576</v>
      </c>
      <c r="H545" s="20">
        <f t="shared" si="268"/>
        <v>-6</v>
      </c>
      <c r="I545" s="20">
        <f t="shared" si="269"/>
        <v>-0.6779661016949152</v>
      </c>
      <c r="J545" s="8">
        <f t="shared" si="270"/>
        <v>-3389.830508474576</v>
      </c>
    </row>
    <row r="546" spans="1:10" s="1" customFormat="1" ht="20.25" customHeight="1">
      <c r="A546" s="2" t="s">
        <v>628</v>
      </c>
      <c r="B546" s="2" t="s">
        <v>375</v>
      </c>
      <c r="C546" s="6">
        <f t="shared" si="266"/>
        <v>1960.7843137254902</v>
      </c>
      <c r="D546" s="2" t="s">
        <v>10</v>
      </c>
      <c r="E546" s="2">
        <v>255</v>
      </c>
      <c r="F546" s="2">
        <v>258.5</v>
      </c>
      <c r="G546" s="20">
        <f t="shared" si="267"/>
        <v>6862.745098039216</v>
      </c>
      <c r="H546" s="20">
        <f t="shared" si="268"/>
        <v>3.5</v>
      </c>
      <c r="I546" s="20">
        <f t="shared" si="269"/>
        <v>1.3725490196078431</v>
      </c>
      <c r="J546" s="8">
        <f t="shared" si="270"/>
        <v>6862.745098039216</v>
      </c>
    </row>
    <row r="547" spans="1:10" s="1" customFormat="1" ht="20.25" customHeight="1">
      <c r="A547" s="2" t="s">
        <v>627</v>
      </c>
      <c r="B547" s="2" t="s">
        <v>114</v>
      </c>
      <c r="C547" s="6">
        <f t="shared" si="266"/>
        <v>2067.8246484698097</v>
      </c>
      <c r="D547" s="2" t="s">
        <v>10</v>
      </c>
      <c r="E547" s="2">
        <v>241.8</v>
      </c>
      <c r="F547" s="2">
        <v>243.2</v>
      </c>
      <c r="G547" s="20">
        <f t="shared" si="267"/>
        <v>2894.9545078576866</v>
      </c>
      <c r="H547" s="20">
        <f t="shared" si="268"/>
        <v>1.3999999999999773</v>
      </c>
      <c r="I547" s="20">
        <f t="shared" si="269"/>
        <v>0.5789909015715373</v>
      </c>
      <c r="J547" s="8">
        <f t="shared" si="270"/>
        <v>2894.9545078576866</v>
      </c>
    </row>
    <row r="548" spans="1:10" s="1" customFormat="1" ht="20.25" customHeight="1">
      <c r="A548" s="2" t="s">
        <v>627</v>
      </c>
      <c r="B548" s="2" t="s">
        <v>489</v>
      </c>
      <c r="C548" s="6">
        <f aca="true" t="shared" si="271" ref="C548:C553">500000/E548</f>
        <v>564.9717514124294</v>
      </c>
      <c r="D548" s="2" t="s">
        <v>10</v>
      </c>
      <c r="E548" s="2">
        <v>885</v>
      </c>
      <c r="F548" s="2">
        <v>898</v>
      </c>
      <c r="G548" s="20">
        <f t="shared" si="267"/>
        <v>7344.632768361582</v>
      </c>
      <c r="H548" s="20">
        <f t="shared" si="268"/>
        <v>13</v>
      </c>
      <c r="I548" s="20">
        <f t="shared" si="269"/>
        <v>1.4689265536723164</v>
      </c>
      <c r="J548" s="8">
        <f t="shared" si="270"/>
        <v>7344.632768361582</v>
      </c>
    </row>
    <row r="549" spans="1:10" s="1" customFormat="1" ht="20.25" customHeight="1">
      <c r="A549" s="2" t="s">
        <v>626</v>
      </c>
      <c r="B549" s="2" t="s">
        <v>114</v>
      </c>
      <c r="C549" s="6">
        <f t="shared" si="271"/>
        <v>2083.3333333333335</v>
      </c>
      <c r="D549" s="2" t="s">
        <v>10</v>
      </c>
      <c r="E549" s="2">
        <v>240</v>
      </c>
      <c r="F549" s="2">
        <v>243</v>
      </c>
      <c r="G549" s="20">
        <f t="shared" si="267"/>
        <v>6250</v>
      </c>
      <c r="H549" s="20">
        <f aca="true" t="shared" si="272" ref="H549:H555">G549/C549</f>
        <v>3</v>
      </c>
      <c r="I549" s="20">
        <f aca="true" t="shared" si="273" ref="I549:I555">H549/E549*100</f>
        <v>1.25</v>
      </c>
      <c r="J549" s="8">
        <f aca="true" t="shared" si="274" ref="J549:J555">H549*C549</f>
        <v>6250</v>
      </c>
    </row>
    <row r="550" spans="1:10" s="1" customFormat="1" ht="20.25" customHeight="1">
      <c r="A550" s="2" t="s">
        <v>626</v>
      </c>
      <c r="B550" s="2" t="s">
        <v>3</v>
      </c>
      <c r="C550" s="6">
        <f t="shared" si="271"/>
        <v>704.2253521126761</v>
      </c>
      <c r="D550" s="2" t="s">
        <v>10</v>
      </c>
      <c r="E550" s="2">
        <v>710</v>
      </c>
      <c r="F550" s="2">
        <v>715</v>
      </c>
      <c r="G550" s="20">
        <f t="shared" si="267"/>
        <v>3521.1267605633802</v>
      </c>
      <c r="H550" s="20">
        <f t="shared" si="272"/>
        <v>5</v>
      </c>
      <c r="I550" s="20">
        <f t="shared" si="273"/>
        <v>0.7042253521126761</v>
      </c>
      <c r="J550" s="8">
        <f t="shared" si="274"/>
        <v>3521.1267605633802</v>
      </c>
    </row>
    <row r="551" spans="1:10" s="1" customFormat="1" ht="20.25" customHeight="1">
      <c r="A551" s="2" t="s">
        <v>625</v>
      </c>
      <c r="B551" s="2" t="s">
        <v>3</v>
      </c>
      <c r="C551" s="6">
        <f t="shared" si="271"/>
        <v>705.2186177715091</v>
      </c>
      <c r="D551" s="2" t="s">
        <v>10</v>
      </c>
      <c r="E551" s="2">
        <v>709</v>
      </c>
      <c r="F551" s="2">
        <v>708</v>
      </c>
      <c r="G551" s="20">
        <f t="shared" si="267"/>
        <v>-705.2186177715091</v>
      </c>
      <c r="H551" s="20">
        <f t="shared" si="272"/>
        <v>-1</v>
      </c>
      <c r="I551" s="20">
        <f t="shared" si="273"/>
        <v>-0.14104372355430184</v>
      </c>
      <c r="J551" s="8">
        <f t="shared" si="274"/>
        <v>-705.2186177715091</v>
      </c>
    </row>
    <row r="552" spans="1:10" s="1" customFormat="1" ht="20.25" customHeight="1">
      <c r="A552" s="2" t="s">
        <v>625</v>
      </c>
      <c r="B552" s="2" t="s">
        <v>114</v>
      </c>
      <c r="C552" s="6">
        <f t="shared" si="271"/>
        <v>2063.557573256294</v>
      </c>
      <c r="D552" s="2" t="s">
        <v>10</v>
      </c>
      <c r="E552" s="2">
        <v>242.3</v>
      </c>
      <c r="F552" s="2">
        <v>241</v>
      </c>
      <c r="G552" s="20">
        <f t="shared" si="267"/>
        <v>-2682.6248452332056</v>
      </c>
      <c r="H552" s="20">
        <f t="shared" si="272"/>
        <v>-1.3000000000000114</v>
      </c>
      <c r="I552" s="20">
        <f t="shared" si="273"/>
        <v>-0.536524969046641</v>
      </c>
      <c r="J552" s="8">
        <f t="shared" si="274"/>
        <v>-2682.6248452332056</v>
      </c>
    </row>
    <row r="553" spans="1:10" s="1" customFormat="1" ht="20.25" customHeight="1">
      <c r="A553" s="2" t="s">
        <v>625</v>
      </c>
      <c r="B553" s="2" t="s">
        <v>134</v>
      </c>
      <c r="C553" s="6">
        <f t="shared" si="271"/>
        <v>1012.1457489878543</v>
      </c>
      <c r="D553" s="2" t="s">
        <v>10</v>
      </c>
      <c r="E553" s="2">
        <v>494</v>
      </c>
      <c r="F553" s="2">
        <v>489</v>
      </c>
      <c r="G553" s="20">
        <f t="shared" si="267"/>
        <v>-5060.728744939272</v>
      </c>
      <c r="H553" s="20">
        <f t="shared" si="272"/>
        <v>-5</v>
      </c>
      <c r="I553" s="20">
        <f t="shared" si="273"/>
        <v>-1.0121457489878543</v>
      </c>
      <c r="J553" s="8">
        <f t="shared" si="274"/>
        <v>-5060.728744939272</v>
      </c>
    </row>
    <row r="554" spans="1:10" s="1" customFormat="1" ht="20.25" customHeight="1">
      <c r="A554" s="2" t="s">
        <v>624</v>
      </c>
      <c r="B554" s="2" t="s">
        <v>114</v>
      </c>
      <c r="C554" s="6">
        <f aca="true" t="shared" si="275" ref="C554:C559">500000/E554</f>
        <v>2092.050209205021</v>
      </c>
      <c r="D554" s="2" t="s">
        <v>10</v>
      </c>
      <c r="E554" s="2">
        <v>239</v>
      </c>
      <c r="F554" s="2">
        <v>241.2</v>
      </c>
      <c r="G554" s="20">
        <f aca="true" t="shared" si="276" ref="G554:G559">(IF($D554="SHORT",$E554-$F554,IF($D554="LONG",$F554-$E554)))*$C554</f>
        <v>4602.510460251023</v>
      </c>
      <c r="H554" s="20">
        <f t="shared" si="272"/>
        <v>2.1999999999999886</v>
      </c>
      <c r="I554" s="20">
        <f t="shared" si="273"/>
        <v>0.9205020920502044</v>
      </c>
      <c r="J554" s="8">
        <f t="shared" si="274"/>
        <v>4602.510460251023</v>
      </c>
    </row>
    <row r="555" spans="1:10" s="1" customFormat="1" ht="20.25" customHeight="1">
      <c r="A555" s="2" t="s">
        <v>624</v>
      </c>
      <c r="B555" s="2" t="s">
        <v>182</v>
      </c>
      <c r="C555" s="6">
        <f t="shared" si="275"/>
        <v>1123.5955056179776</v>
      </c>
      <c r="D555" s="2" t="s">
        <v>11</v>
      </c>
      <c r="E555" s="2">
        <v>445</v>
      </c>
      <c r="F555" s="2">
        <v>448</v>
      </c>
      <c r="G555" s="20">
        <f t="shared" si="276"/>
        <v>-3370.786516853933</v>
      </c>
      <c r="H555" s="20">
        <f t="shared" si="272"/>
        <v>-3</v>
      </c>
      <c r="I555" s="20">
        <f t="shared" si="273"/>
        <v>-0.6741573033707865</v>
      </c>
      <c r="J555" s="8">
        <f t="shared" si="274"/>
        <v>-3370.786516853933</v>
      </c>
    </row>
    <row r="556" spans="1:10" s="1" customFormat="1" ht="20.25" customHeight="1">
      <c r="A556" s="2" t="s">
        <v>622</v>
      </c>
      <c r="B556" s="2" t="s">
        <v>623</v>
      </c>
      <c r="C556" s="6">
        <f t="shared" si="275"/>
        <v>1886.7924528301887</v>
      </c>
      <c r="D556" s="2" t="s">
        <v>11</v>
      </c>
      <c r="E556" s="2">
        <v>265</v>
      </c>
      <c r="F556" s="2">
        <v>264.5</v>
      </c>
      <c r="G556" s="20">
        <f t="shared" si="276"/>
        <v>943.3962264150944</v>
      </c>
      <c r="H556" s="20">
        <f aca="true" t="shared" si="277" ref="H556:H561">G556/C556</f>
        <v>0.5</v>
      </c>
      <c r="I556" s="20">
        <f aca="true" t="shared" si="278" ref="I556:I561">H556/E556*100</f>
        <v>0.18867924528301888</v>
      </c>
      <c r="J556" s="8">
        <f aca="true" t="shared" si="279" ref="J556:J561">H556*C556</f>
        <v>943.3962264150944</v>
      </c>
    </row>
    <row r="557" spans="1:10" s="1" customFormat="1" ht="20.25" customHeight="1">
      <c r="A557" s="2" t="s">
        <v>621</v>
      </c>
      <c r="B557" s="2" t="s">
        <v>59</v>
      </c>
      <c r="C557" s="6">
        <f t="shared" si="275"/>
        <v>3125</v>
      </c>
      <c r="D557" s="2" t="s">
        <v>10</v>
      </c>
      <c r="E557" s="2">
        <v>160</v>
      </c>
      <c r="F557" s="2">
        <v>159</v>
      </c>
      <c r="G557" s="20">
        <f t="shared" si="276"/>
        <v>-3125</v>
      </c>
      <c r="H557" s="20">
        <f t="shared" si="277"/>
        <v>-1</v>
      </c>
      <c r="I557" s="20">
        <f t="shared" si="278"/>
        <v>-0.625</v>
      </c>
      <c r="J557" s="8">
        <f t="shared" si="279"/>
        <v>-3125</v>
      </c>
    </row>
    <row r="558" spans="1:10" s="1" customFormat="1" ht="20.25" customHeight="1">
      <c r="A558" s="2" t="s">
        <v>620</v>
      </c>
      <c r="B558" s="2" t="s">
        <v>114</v>
      </c>
      <c r="C558" s="6">
        <f t="shared" si="275"/>
        <v>2109.7046413502107</v>
      </c>
      <c r="D558" s="2" t="s">
        <v>10</v>
      </c>
      <c r="E558" s="2">
        <v>237</v>
      </c>
      <c r="F558" s="2">
        <v>238</v>
      </c>
      <c r="G558" s="20">
        <f t="shared" si="276"/>
        <v>2109.7046413502107</v>
      </c>
      <c r="H558" s="20">
        <f t="shared" si="277"/>
        <v>1</v>
      </c>
      <c r="I558" s="20">
        <f t="shared" si="278"/>
        <v>0.42194092827004215</v>
      </c>
      <c r="J558" s="8">
        <f t="shared" si="279"/>
        <v>2109.7046413502107</v>
      </c>
    </row>
    <row r="559" spans="1:10" s="1" customFormat="1" ht="20.25" customHeight="1">
      <c r="A559" s="2" t="s">
        <v>620</v>
      </c>
      <c r="B559" s="2" t="s">
        <v>153</v>
      </c>
      <c r="C559" s="6">
        <f t="shared" si="275"/>
        <v>2000</v>
      </c>
      <c r="D559" s="2" t="s">
        <v>10</v>
      </c>
      <c r="E559" s="2">
        <v>250</v>
      </c>
      <c r="F559" s="2">
        <v>250.2</v>
      </c>
      <c r="G559" s="20">
        <f t="shared" si="276"/>
        <v>399.99999999997726</v>
      </c>
      <c r="H559" s="20">
        <f t="shared" si="277"/>
        <v>0.19999999999998863</v>
      </c>
      <c r="I559" s="20">
        <f t="shared" si="278"/>
        <v>0.07999999999999545</v>
      </c>
      <c r="J559" s="8">
        <f t="shared" si="279"/>
        <v>399.99999999997726</v>
      </c>
    </row>
    <row r="560" spans="1:10" s="1" customFormat="1" ht="20.25" customHeight="1">
      <c r="A560" s="2" t="s">
        <v>619</v>
      </c>
      <c r="B560" s="2" t="s">
        <v>293</v>
      </c>
      <c r="C560" s="6">
        <f aca="true" t="shared" si="280" ref="C560:C567">500000/E560</f>
        <v>2475.2475247524753</v>
      </c>
      <c r="D560" s="2" t="s">
        <v>10</v>
      </c>
      <c r="E560" s="2">
        <v>202</v>
      </c>
      <c r="F560" s="2">
        <v>201.4</v>
      </c>
      <c r="G560" s="20">
        <f aca="true" t="shared" si="281" ref="G560:G567">(IF($D560="SHORT",$E560-$F560,IF($D560="LONG",$F560-$E560)))*$C560</f>
        <v>-1485.1485148514712</v>
      </c>
      <c r="H560" s="20">
        <f t="shared" si="277"/>
        <v>-0.5999999999999943</v>
      </c>
      <c r="I560" s="20">
        <f t="shared" si="278"/>
        <v>-0.29702970297029424</v>
      </c>
      <c r="J560" s="8">
        <f t="shared" si="279"/>
        <v>-1485.1485148514712</v>
      </c>
    </row>
    <row r="561" spans="1:10" s="1" customFormat="1" ht="20.25" customHeight="1">
      <c r="A561" s="2" t="s">
        <v>618</v>
      </c>
      <c r="B561" s="2" t="s">
        <v>23</v>
      </c>
      <c r="C561" s="6">
        <f t="shared" si="280"/>
        <v>1643.925694558606</v>
      </c>
      <c r="D561" s="2" t="s">
        <v>11</v>
      </c>
      <c r="E561" s="2">
        <v>304.15</v>
      </c>
      <c r="F561" s="2">
        <v>301</v>
      </c>
      <c r="G561" s="20">
        <f t="shared" si="281"/>
        <v>5178.365937859571</v>
      </c>
      <c r="H561" s="20">
        <f t="shared" si="277"/>
        <v>3.1499999999999773</v>
      </c>
      <c r="I561" s="20">
        <f t="shared" si="278"/>
        <v>1.0356731875719145</v>
      </c>
      <c r="J561" s="8">
        <f t="shared" si="279"/>
        <v>5178.365937859571</v>
      </c>
    </row>
    <row r="562" spans="1:10" s="1" customFormat="1" ht="20.25" customHeight="1">
      <c r="A562" s="2" t="s">
        <v>950</v>
      </c>
      <c r="B562" s="2" t="s">
        <v>617</v>
      </c>
      <c r="C562" s="6">
        <f t="shared" si="280"/>
        <v>3501.4005602240895</v>
      </c>
      <c r="D562" s="2" t="s">
        <v>10</v>
      </c>
      <c r="E562" s="2">
        <v>142.8</v>
      </c>
      <c r="F562" s="2">
        <v>144</v>
      </c>
      <c r="G562" s="20">
        <f t="shared" si="281"/>
        <v>4201.680672268868</v>
      </c>
      <c r="H562" s="20">
        <f aca="true" t="shared" si="282" ref="H562:H567">G562/C562</f>
        <v>1.1999999999999886</v>
      </c>
      <c r="I562" s="20">
        <f aca="true" t="shared" si="283" ref="I562:I567">H562/E562*100</f>
        <v>0.8403361344537735</v>
      </c>
      <c r="J562" s="8">
        <f aca="true" t="shared" si="284" ref="J562:J567">H562*C562</f>
        <v>4201.680672268868</v>
      </c>
    </row>
    <row r="563" spans="1:10" s="1" customFormat="1" ht="20.25" customHeight="1">
      <c r="A563" s="2" t="s">
        <v>616</v>
      </c>
      <c r="B563" s="2" t="s">
        <v>55</v>
      </c>
      <c r="C563" s="6">
        <f t="shared" si="280"/>
        <v>693.4812760055479</v>
      </c>
      <c r="D563" s="2" t="s">
        <v>10</v>
      </c>
      <c r="E563" s="2">
        <v>721</v>
      </c>
      <c r="F563" s="2">
        <v>731</v>
      </c>
      <c r="G563" s="20">
        <f t="shared" si="281"/>
        <v>6934.812760055479</v>
      </c>
      <c r="H563" s="20">
        <f t="shared" si="282"/>
        <v>10</v>
      </c>
      <c r="I563" s="20">
        <f t="shared" si="283"/>
        <v>1.3869625520110958</v>
      </c>
      <c r="J563" s="8">
        <f t="shared" si="284"/>
        <v>6934.812760055479</v>
      </c>
    </row>
    <row r="564" spans="1:10" s="1" customFormat="1" ht="20.25" customHeight="1">
      <c r="A564" s="2" t="s">
        <v>615</v>
      </c>
      <c r="B564" s="2" t="s">
        <v>25</v>
      </c>
      <c r="C564" s="6">
        <f t="shared" si="280"/>
        <v>1023.5414534288639</v>
      </c>
      <c r="D564" s="2" t="s">
        <v>10</v>
      </c>
      <c r="E564" s="2">
        <v>488.5</v>
      </c>
      <c r="F564" s="2">
        <v>493</v>
      </c>
      <c r="G564" s="20">
        <f t="shared" si="281"/>
        <v>4605.936540429888</v>
      </c>
      <c r="H564" s="20">
        <f t="shared" si="282"/>
        <v>4.5</v>
      </c>
      <c r="I564" s="20">
        <f t="shared" si="283"/>
        <v>0.9211873080859775</v>
      </c>
      <c r="J564" s="8">
        <f t="shared" si="284"/>
        <v>4605.936540429888</v>
      </c>
    </row>
    <row r="565" spans="1:10" s="1" customFormat="1" ht="20.25" customHeight="1">
      <c r="A565" s="2" t="s">
        <v>613</v>
      </c>
      <c r="B565" s="2" t="s">
        <v>614</v>
      </c>
      <c r="C565" s="6">
        <f t="shared" si="280"/>
        <v>4000</v>
      </c>
      <c r="D565" s="2" t="s">
        <v>10</v>
      </c>
      <c r="E565" s="2">
        <v>125</v>
      </c>
      <c r="F565" s="2">
        <v>125.4</v>
      </c>
      <c r="G565" s="20">
        <f t="shared" si="281"/>
        <v>1600.0000000000227</v>
      </c>
      <c r="H565" s="20">
        <f t="shared" si="282"/>
        <v>0.4000000000000057</v>
      </c>
      <c r="I565" s="20">
        <f t="shared" si="283"/>
        <v>0.32000000000000456</v>
      </c>
      <c r="J565" s="8">
        <f t="shared" si="284"/>
        <v>1600.0000000000227</v>
      </c>
    </row>
    <row r="566" spans="1:10" s="1" customFormat="1" ht="20.25" customHeight="1">
      <c r="A566" s="2" t="s">
        <v>613</v>
      </c>
      <c r="B566" s="2" t="s">
        <v>25</v>
      </c>
      <c r="C566" s="6">
        <f t="shared" si="280"/>
        <v>1016.260162601626</v>
      </c>
      <c r="D566" s="2" t="s">
        <v>10</v>
      </c>
      <c r="E566" s="2">
        <v>492</v>
      </c>
      <c r="F566" s="2">
        <v>488</v>
      </c>
      <c r="G566" s="20">
        <f t="shared" si="281"/>
        <v>-4065.040650406504</v>
      </c>
      <c r="H566" s="20">
        <f t="shared" si="282"/>
        <v>-4</v>
      </c>
      <c r="I566" s="20">
        <f t="shared" si="283"/>
        <v>-0.8130081300813009</v>
      </c>
      <c r="J566" s="8">
        <f t="shared" si="284"/>
        <v>-4065.040650406504</v>
      </c>
    </row>
    <row r="567" spans="1:10" s="1" customFormat="1" ht="20.25" customHeight="1">
      <c r="A567" s="2" t="s">
        <v>612</v>
      </c>
      <c r="B567" s="2" t="s">
        <v>59</v>
      </c>
      <c r="C567" s="6">
        <f t="shared" si="280"/>
        <v>3289.4736842105262</v>
      </c>
      <c r="D567" s="2" t="s">
        <v>11</v>
      </c>
      <c r="E567" s="2">
        <v>152</v>
      </c>
      <c r="F567" s="2">
        <v>150</v>
      </c>
      <c r="G567" s="20">
        <f t="shared" si="281"/>
        <v>6578.9473684210525</v>
      </c>
      <c r="H567" s="20">
        <f t="shared" si="282"/>
        <v>2</v>
      </c>
      <c r="I567" s="20">
        <f t="shared" si="283"/>
        <v>1.3157894736842104</v>
      </c>
      <c r="J567" s="8">
        <f t="shared" si="284"/>
        <v>6578.9473684210525</v>
      </c>
    </row>
    <row r="568" spans="1:10" s="1" customFormat="1" ht="20.25" customHeight="1">
      <c r="A568" s="15"/>
      <c r="B568" s="15"/>
      <c r="C568" s="14"/>
      <c r="D568" s="15"/>
      <c r="E568" s="15"/>
      <c r="F568" s="15"/>
      <c r="G568" s="21"/>
      <c r="H568" s="21"/>
      <c r="I568" s="24" t="s">
        <v>73</v>
      </c>
      <c r="J568" s="25">
        <f>SUM(J533:J567)</f>
        <v>54699.31568086711</v>
      </c>
    </row>
    <row r="569" spans="1:10" s="1" customFormat="1" ht="20.25" customHeight="1">
      <c r="A569" s="2" t="s">
        <v>611</v>
      </c>
      <c r="B569" s="2" t="s">
        <v>100</v>
      </c>
      <c r="C569" s="6">
        <f aca="true" t="shared" si="285" ref="C569:C579">500000/E569</f>
        <v>4424.778761061947</v>
      </c>
      <c r="D569" s="2" t="s">
        <v>10</v>
      </c>
      <c r="E569" s="2">
        <v>113</v>
      </c>
      <c r="F569" s="2">
        <v>114.5</v>
      </c>
      <c r="G569" s="20">
        <f aca="true" t="shared" si="286" ref="G569:G579">(IF($D569="SHORT",$E569-$F569,IF($D569="LONG",$F569-$E569)))*$C569</f>
        <v>6637.168141592921</v>
      </c>
      <c r="H569" s="20">
        <f>G569/C569</f>
        <v>1.5</v>
      </c>
      <c r="I569" s="20">
        <f>H569/E569*100</f>
        <v>1.3274336283185841</v>
      </c>
      <c r="J569" s="8">
        <f>H569*C569</f>
        <v>6637.168141592921</v>
      </c>
    </row>
    <row r="570" spans="1:10" s="1" customFormat="1" ht="20.25" customHeight="1">
      <c r="A570" s="2" t="s">
        <v>610</v>
      </c>
      <c r="B570" s="2" t="s">
        <v>25</v>
      </c>
      <c r="C570" s="6">
        <f t="shared" si="285"/>
        <v>1079.913606911447</v>
      </c>
      <c r="D570" s="2" t="s">
        <v>11</v>
      </c>
      <c r="E570" s="2">
        <v>463</v>
      </c>
      <c r="F570" s="2">
        <v>461</v>
      </c>
      <c r="G570" s="20">
        <f t="shared" si="286"/>
        <v>2159.827213822894</v>
      </c>
      <c r="H570" s="20">
        <f>G570/C570</f>
        <v>2</v>
      </c>
      <c r="I570" s="20">
        <f>H570/E570*100</f>
        <v>0.4319654427645789</v>
      </c>
      <c r="J570" s="8">
        <f>H570*C570</f>
        <v>2159.827213822894</v>
      </c>
    </row>
    <row r="571" spans="1:10" s="1" customFormat="1" ht="20.25" customHeight="1">
      <c r="A571" s="2" t="s">
        <v>609</v>
      </c>
      <c r="B571" s="2" t="s">
        <v>605</v>
      </c>
      <c r="C571" s="6">
        <f t="shared" si="285"/>
        <v>1865.6716417910447</v>
      </c>
      <c r="D571" s="2" t="s">
        <v>10</v>
      </c>
      <c r="E571" s="2">
        <v>268</v>
      </c>
      <c r="F571" s="2">
        <v>270</v>
      </c>
      <c r="G571" s="20">
        <f t="shared" si="286"/>
        <v>3731.3432835820895</v>
      </c>
      <c r="H571" s="20">
        <f aca="true" t="shared" si="287" ref="H571:H576">G571/C571</f>
        <v>2</v>
      </c>
      <c r="I571" s="20">
        <f aca="true" t="shared" si="288" ref="I571:I576">H571/E571*100</f>
        <v>0.7462686567164178</v>
      </c>
      <c r="J571" s="8">
        <f aca="true" t="shared" si="289" ref="J571:J576">H571*C571</f>
        <v>3731.3432835820895</v>
      </c>
    </row>
    <row r="572" spans="1:10" s="1" customFormat="1" ht="20.25" customHeight="1">
      <c r="A572" s="2" t="s">
        <v>608</v>
      </c>
      <c r="B572" s="2" t="s">
        <v>3</v>
      </c>
      <c r="C572" s="6">
        <f t="shared" si="285"/>
        <v>792.3930269413629</v>
      </c>
      <c r="D572" s="2" t="s">
        <v>10</v>
      </c>
      <c r="E572" s="2">
        <v>631</v>
      </c>
      <c r="F572" s="2">
        <v>643</v>
      </c>
      <c r="G572" s="20">
        <f t="shared" si="286"/>
        <v>9508.716323296354</v>
      </c>
      <c r="H572" s="20">
        <f t="shared" si="287"/>
        <v>11.999999999999998</v>
      </c>
      <c r="I572" s="20">
        <f t="shared" si="288"/>
        <v>1.9017432646592707</v>
      </c>
      <c r="J572" s="8">
        <f t="shared" si="289"/>
        <v>9508.716323296354</v>
      </c>
    </row>
    <row r="573" spans="1:10" s="1" customFormat="1" ht="20.25" customHeight="1">
      <c r="A573" s="2" t="s">
        <v>608</v>
      </c>
      <c r="B573" s="2" t="s">
        <v>182</v>
      </c>
      <c r="C573" s="6">
        <f t="shared" si="285"/>
        <v>1305.4830287206266</v>
      </c>
      <c r="D573" s="2" t="s">
        <v>10</v>
      </c>
      <c r="E573" s="2">
        <v>383</v>
      </c>
      <c r="F573" s="2">
        <v>385</v>
      </c>
      <c r="G573" s="20">
        <f t="shared" si="286"/>
        <v>2610.9660574412533</v>
      </c>
      <c r="H573" s="20">
        <f t="shared" si="287"/>
        <v>2</v>
      </c>
      <c r="I573" s="20">
        <f t="shared" si="288"/>
        <v>0.5221932114882507</v>
      </c>
      <c r="J573" s="8">
        <f t="shared" si="289"/>
        <v>2610.9660574412533</v>
      </c>
    </row>
    <row r="574" spans="1:10" s="1" customFormat="1" ht="20.25" customHeight="1">
      <c r="A574" s="2" t="s">
        <v>607</v>
      </c>
      <c r="B574" s="2" t="s">
        <v>3</v>
      </c>
      <c r="C574" s="6">
        <f t="shared" si="285"/>
        <v>784.9293563579278</v>
      </c>
      <c r="D574" s="2" t="s">
        <v>11</v>
      </c>
      <c r="E574" s="2">
        <v>637</v>
      </c>
      <c r="F574" s="2">
        <v>627</v>
      </c>
      <c r="G574" s="20">
        <f t="shared" si="286"/>
        <v>7849.293563579277</v>
      </c>
      <c r="H574" s="20">
        <f t="shared" si="287"/>
        <v>10</v>
      </c>
      <c r="I574" s="20">
        <f t="shared" si="288"/>
        <v>1.5698587127158554</v>
      </c>
      <c r="J574" s="8">
        <f t="shared" si="289"/>
        <v>7849.293563579277</v>
      </c>
    </row>
    <row r="575" spans="1:10" s="1" customFormat="1" ht="20.25" customHeight="1">
      <c r="A575" s="2" t="s">
        <v>607</v>
      </c>
      <c r="B575" s="2" t="s">
        <v>489</v>
      </c>
      <c r="C575" s="6">
        <f t="shared" si="285"/>
        <v>645.1612903225806</v>
      </c>
      <c r="D575" s="2" t="s">
        <v>11</v>
      </c>
      <c r="E575" s="2">
        <v>775</v>
      </c>
      <c r="F575" s="2">
        <v>767</v>
      </c>
      <c r="G575" s="20">
        <f t="shared" si="286"/>
        <v>5161.290322580645</v>
      </c>
      <c r="H575" s="20">
        <f t="shared" si="287"/>
        <v>8</v>
      </c>
      <c r="I575" s="20">
        <f t="shared" si="288"/>
        <v>1.032258064516129</v>
      </c>
      <c r="J575" s="8">
        <f t="shared" si="289"/>
        <v>5161.290322580645</v>
      </c>
    </row>
    <row r="576" spans="1:10" s="1" customFormat="1" ht="20.25" customHeight="1">
      <c r="A576" s="2" t="s">
        <v>606</v>
      </c>
      <c r="B576" s="2" t="s">
        <v>97</v>
      </c>
      <c r="C576" s="6">
        <f t="shared" si="285"/>
        <v>1468.4287812041116</v>
      </c>
      <c r="D576" s="2" t="s">
        <v>10</v>
      </c>
      <c r="E576" s="2">
        <v>340.5</v>
      </c>
      <c r="F576" s="2">
        <v>344</v>
      </c>
      <c r="G576" s="20">
        <f t="shared" si="286"/>
        <v>5139.500734214391</v>
      </c>
      <c r="H576" s="20">
        <f t="shared" si="287"/>
        <v>3.5</v>
      </c>
      <c r="I576" s="20">
        <f t="shared" si="288"/>
        <v>1.0279001468428781</v>
      </c>
      <c r="J576" s="8">
        <f t="shared" si="289"/>
        <v>5139.500734214391</v>
      </c>
    </row>
    <row r="577" spans="1:10" s="1" customFormat="1" ht="20.25" customHeight="1">
      <c r="A577" s="2" t="s">
        <v>604</v>
      </c>
      <c r="B577" s="2" t="s">
        <v>605</v>
      </c>
      <c r="C577" s="6">
        <f t="shared" si="285"/>
        <v>1766.7844522968198</v>
      </c>
      <c r="D577" s="2" t="s">
        <v>11</v>
      </c>
      <c r="E577" s="2">
        <v>283</v>
      </c>
      <c r="F577" s="2">
        <v>281</v>
      </c>
      <c r="G577" s="20">
        <f t="shared" si="286"/>
        <v>3533.5689045936397</v>
      </c>
      <c r="H577" s="20">
        <f aca="true" t="shared" si="290" ref="H577:H584">G577/C577</f>
        <v>2</v>
      </c>
      <c r="I577" s="20">
        <f aca="true" t="shared" si="291" ref="I577:I584">H577/E577*100</f>
        <v>0.7067137809187279</v>
      </c>
      <c r="J577" s="8">
        <f aca="true" t="shared" si="292" ref="J577:J584">H577*C577</f>
        <v>3533.5689045936397</v>
      </c>
    </row>
    <row r="578" spans="1:10" s="1" customFormat="1" ht="20.25" customHeight="1">
      <c r="A578" s="2" t="s">
        <v>604</v>
      </c>
      <c r="B578" s="2" t="s">
        <v>289</v>
      </c>
      <c r="C578" s="6">
        <f t="shared" si="285"/>
        <v>373.13432835820896</v>
      </c>
      <c r="D578" s="2" t="s">
        <v>11</v>
      </c>
      <c r="E578" s="2">
        <v>1340</v>
      </c>
      <c r="F578" s="2">
        <v>1328</v>
      </c>
      <c r="G578" s="20">
        <f t="shared" si="286"/>
        <v>4477.611940298508</v>
      </c>
      <c r="H578" s="20">
        <f t="shared" si="290"/>
        <v>12</v>
      </c>
      <c r="I578" s="20">
        <f t="shared" si="291"/>
        <v>0.8955223880597015</v>
      </c>
      <c r="J578" s="8">
        <f t="shared" si="292"/>
        <v>4477.611940298508</v>
      </c>
    </row>
    <row r="579" spans="1:10" s="1" customFormat="1" ht="20.25" customHeight="1">
      <c r="A579" s="2" t="s">
        <v>604</v>
      </c>
      <c r="B579" s="2" t="s">
        <v>3</v>
      </c>
      <c r="C579" s="6">
        <f t="shared" si="285"/>
        <v>750.7507507507507</v>
      </c>
      <c r="D579" s="2" t="s">
        <v>10</v>
      </c>
      <c r="E579" s="2">
        <v>666</v>
      </c>
      <c r="F579" s="2">
        <v>660</v>
      </c>
      <c r="G579" s="20">
        <f t="shared" si="286"/>
        <v>-4504.504504504504</v>
      </c>
      <c r="H579" s="20">
        <f t="shared" si="290"/>
        <v>-6</v>
      </c>
      <c r="I579" s="20">
        <f t="shared" si="291"/>
        <v>-0.9009009009009009</v>
      </c>
      <c r="J579" s="8">
        <f t="shared" si="292"/>
        <v>-4504.504504504504</v>
      </c>
    </row>
    <row r="580" spans="1:10" s="1" customFormat="1" ht="20.25" customHeight="1">
      <c r="A580" s="2" t="s">
        <v>603</v>
      </c>
      <c r="B580" s="2" t="s">
        <v>30</v>
      </c>
      <c r="C580" s="6">
        <f aca="true" t="shared" si="293" ref="C580:C594">500000/E580</f>
        <v>807.7544426494346</v>
      </c>
      <c r="D580" s="2" t="s">
        <v>11</v>
      </c>
      <c r="E580" s="2">
        <v>619</v>
      </c>
      <c r="F580" s="2">
        <v>614</v>
      </c>
      <c r="G580" s="20">
        <f aca="true" t="shared" si="294" ref="G580:G585">(IF($D580="SHORT",$E580-$F580,IF($D580="LONG",$F580-$E580)))*$C580</f>
        <v>4038.772213247173</v>
      </c>
      <c r="H580" s="20">
        <f t="shared" si="290"/>
        <v>5</v>
      </c>
      <c r="I580" s="20">
        <f t="shared" si="291"/>
        <v>0.8077544426494345</v>
      </c>
      <c r="J580" s="8">
        <f t="shared" si="292"/>
        <v>4038.772213247173</v>
      </c>
    </row>
    <row r="581" spans="1:10" s="1" customFormat="1" ht="20.25" customHeight="1">
      <c r="A581" s="2" t="s">
        <v>603</v>
      </c>
      <c r="B581" s="2" t="s">
        <v>97</v>
      </c>
      <c r="C581" s="6">
        <f t="shared" si="293"/>
        <v>1461.9883040935672</v>
      </c>
      <c r="D581" s="2" t="s">
        <v>10</v>
      </c>
      <c r="E581" s="2">
        <v>342</v>
      </c>
      <c r="F581" s="2">
        <v>339</v>
      </c>
      <c r="G581" s="20">
        <f t="shared" si="294"/>
        <v>-4385.964912280701</v>
      </c>
      <c r="H581" s="20">
        <f t="shared" si="290"/>
        <v>-3</v>
      </c>
      <c r="I581" s="20">
        <f t="shared" si="291"/>
        <v>-0.8771929824561403</v>
      </c>
      <c r="J581" s="8">
        <f t="shared" si="292"/>
        <v>-4385.964912280701</v>
      </c>
    </row>
    <row r="582" spans="1:10" s="1" customFormat="1" ht="20.25" customHeight="1">
      <c r="A582" s="2" t="s">
        <v>603</v>
      </c>
      <c r="B582" s="2" t="s">
        <v>3</v>
      </c>
      <c r="C582" s="6">
        <f t="shared" si="293"/>
        <v>737.4631268436578</v>
      </c>
      <c r="D582" s="2" t="s">
        <v>10</v>
      </c>
      <c r="E582" s="2">
        <v>678</v>
      </c>
      <c r="F582" s="2">
        <v>672</v>
      </c>
      <c r="G582" s="20">
        <f t="shared" si="294"/>
        <v>-4424.778761061947</v>
      </c>
      <c r="H582" s="20">
        <f t="shared" si="290"/>
        <v>-6</v>
      </c>
      <c r="I582" s="20">
        <f t="shared" si="291"/>
        <v>-0.8849557522123894</v>
      </c>
      <c r="J582" s="8">
        <f t="shared" si="292"/>
        <v>-4424.778761061947</v>
      </c>
    </row>
    <row r="583" spans="1:10" s="1" customFormat="1" ht="20.25" customHeight="1">
      <c r="A583" s="2" t="s">
        <v>602</v>
      </c>
      <c r="B583" s="2" t="s">
        <v>3</v>
      </c>
      <c r="C583" s="6">
        <f t="shared" si="293"/>
        <v>733.1378299120234</v>
      </c>
      <c r="D583" s="2" t="s">
        <v>10</v>
      </c>
      <c r="E583" s="2">
        <v>682</v>
      </c>
      <c r="F583" s="2">
        <v>692</v>
      </c>
      <c r="G583" s="20">
        <f t="shared" si="294"/>
        <v>7331.378299120234</v>
      </c>
      <c r="H583" s="20">
        <f t="shared" si="290"/>
        <v>10</v>
      </c>
      <c r="I583" s="20">
        <f t="shared" si="291"/>
        <v>1.466275659824047</v>
      </c>
      <c r="J583" s="8">
        <f t="shared" si="292"/>
        <v>7331.378299120234</v>
      </c>
    </row>
    <row r="584" spans="1:10" s="1" customFormat="1" ht="20.25" customHeight="1">
      <c r="A584" s="43">
        <v>42723</v>
      </c>
      <c r="B584" s="2" t="s">
        <v>26</v>
      </c>
      <c r="C584" s="6">
        <f t="shared" si="293"/>
        <v>782.4726134585289</v>
      </c>
      <c r="D584" s="2" t="s">
        <v>10</v>
      </c>
      <c r="E584" s="2">
        <v>639</v>
      </c>
      <c r="F584" s="2">
        <v>649</v>
      </c>
      <c r="G584" s="20">
        <f t="shared" si="294"/>
        <v>7824.726134585289</v>
      </c>
      <c r="H584" s="20">
        <f t="shared" si="290"/>
        <v>10</v>
      </c>
      <c r="I584" s="20">
        <f t="shared" si="291"/>
        <v>1.5649452269170578</v>
      </c>
      <c r="J584" s="8">
        <f t="shared" si="292"/>
        <v>7824.726134585289</v>
      </c>
    </row>
    <row r="585" spans="1:10" s="1" customFormat="1" ht="20.25" customHeight="1">
      <c r="A585" s="2" t="s">
        <v>600</v>
      </c>
      <c r="B585" s="2" t="s">
        <v>35</v>
      </c>
      <c r="C585" s="6">
        <f t="shared" si="293"/>
        <v>1381.2154696132598</v>
      </c>
      <c r="D585" s="2" t="s">
        <v>11</v>
      </c>
      <c r="E585" s="2">
        <v>362</v>
      </c>
      <c r="F585" s="2">
        <v>361.5</v>
      </c>
      <c r="G585" s="20">
        <f t="shared" si="294"/>
        <v>690.6077348066299</v>
      </c>
      <c r="H585" s="20">
        <f aca="true" t="shared" si="295" ref="H585:H594">G585/C585</f>
        <v>0.5</v>
      </c>
      <c r="I585" s="20">
        <f aca="true" t="shared" si="296" ref="I585:I594">H585/E585*100</f>
        <v>0.13812154696132595</v>
      </c>
      <c r="J585" s="8">
        <f aca="true" t="shared" si="297" ref="J585:J594">H585*C585</f>
        <v>690.6077348066299</v>
      </c>
    </row>
    <row r="586" spans="1:10" s="1" customFormat="1" ht="20.25" customHeight="1">
      <c r="A586" s="2" t="s">
        <v>600</v>
      </c>
      <c r="B586" s="2" t="s">
        <v>601</v>
      </c>
      <c r="C586" s="6">
        <f t="shared" si="293"/>
        <v>1123.5955056179776</v>
      </c>
      <c r="D586" s="2" t="s">
        <v>11</v>
      </c>
      <c r="E586" s="2">
        <v>445</v>
      </c>
      <c r="F586" s="2">
        <v>443</v>
      </c>
      <c r="G586" s="20">
        <f aca="true" t="shared" si="298" ref="G586:G594">(IF($D586="SHORT",$E586-$F586,IF($D586="LONG",$F586-$E586)))*$C586</f>
        <v>2247.191011235955</v>
      </c>
      <c r="H586" s="20">
        <f t="shared" si="295"/>
        <v>2</v>
      </c>
      <c r="I586" s="20">
        <f t="shared" si="296"/>
        <v>0.44943820224719105</v>
      </c>
      <c r="J586" s="8">
        <f t="shared" si="297"/>
        <v>2247.191011235955</v>
      </c>
    </row>
    <row r="587" spans="1:10" s="1" customFormat="1" ht="20.25" customHeight="1">
      <c r="A587" s="2" t="s">
        <v>599</v>
      </c>
      <c r="B587" s="2" t="s">
        <v>59</v>
      </c>
      <c r="C587" s="6">
        <f t="shared" si="293"/>
        <v>3125</v>
      </c>
      <c r="D587" s="2" t="s">
        <v>10</v>
      </c>
      <c r="E587" s="2">
        <v>160</v>
      </c>
      <c r="F587" s="2">
        <v>159</v>
      </c>
      <c r="G587" s="20">
        <f t="shared" si="298"/>
        <v>-3125</v>
      </c>
      <c r="H587" s="20">
        <f t="shared" si="295"/>
        <v>-1</v>
      </c>
      <c r="I587" s="20">
        <f t="shared" si="296"/>
        <v>-0.625</v>
      </c>
      <c r="J587" s="8">
        <f t="shared" si="297"/>
        <v>-3125</v>
      </c>
    </row>
    <row r="588" spans="1:10" s="1" customFormat="1" ht="20.25" customHeight="1">
      <c r="A588" s="2" t="s">
        <v>599</v>
      </c>
      <c r="B588" s="2" t="s">
        <v>1</v>
      </c>
      <c r="C588" s="6">
        <f t="shared" si="293"/>
        <v>1063.8297872340424</v>
      </c>
      <c r="D588" s="2" t="s">
        <v>10</v>
      </c>
      <c r="E588" s="2">
        <v>470</v>
      </c>
      <c r="F588" s="2">
        <v>473</v>
      </c>
      <c r="G588" s="20">
        <f t="shared" si="298"/>
        <v>3191.489361702127</v>
      </c>
      <c r="H588" s="20">
        <f t="shared" si="295"/>
        <v>3</v>
      </c>
      <c r="I588" s="20">
        <f t="shared" si="296"/>
        <v>0.6382978723404255</v>
      </c>
      <c r="J588" s="8">
        <f t="shared" si="297"/>
        <v>3191.489361702127</v>
      </c>
    </row>
    <row r="589" spans="1:10" s="1" customFormat="1" ht="20.25" customHeight="1">
      <c r="A589" s="2" t="s">
        <v>597</v>
      </c>
      <c r="B589" s="2" t="s">
        <v>605</v>
      </c>
      <c r="C589" s="6">
        <f t="shared" si="293"/>
        <v>1655.6291390728477</v>
      </c>
      <c r="D589" s="2" t="s">
        <v>10</v>
      </c>
      <c r="E589" s="2">
        <v>302</v>
      </c>
      <c r="F589" s="2">
        <v>301.5</v>
      </c>
      <c r="G589" s="20">
        <f t="shared" si="298"/>
        <v>-827.8145695364238</v>
      </c>
      <c r="H589" s="20">
        <f t="shared" si="295"/>
        <v>-0.5</v>
      </c>
      <c r="I589" s="20">
        <f t="shared" si="296"/>
        <v>-0.16556291390728478</v>
      </c>
      <c r="J589" s="8">
        <f t="shared" si="297"/>
        <v>-827.8145695364238</v>
      </c>
    </row>
    <row r="590" spans="1:10" s="1" customFormat="1" ht="20.25" customHeight="1">
      <c r="A590" s="2" t="s">
        <v>597</v>
      </c>
      <c r="B590" s="2" t="s">
        <v>598</v>
      </c>
      <c r="C590" s="6">
        <f t="shared" si="293"/>
        <v>1068.3760683760684</v>
      </c>
      <c r="D590" s="2" t="s">
        <v>11</v>
      </c>
      <c r="E590" s="2">
        <v>468</v>
      </c>
      <c r="F590" s="2">
        <v>470.5</v>
      </c>
      <c r="G590" s="20">
        <f t="shared" si="298"/>
        <v>-2670.940170940171</v>
      </c>
      <c r="H590" s="20">
        <f t="shared" si="295"/>
        <v>-2.5</v>
      </c>
      <c r="I590" s="20">
        <f t="shared" si="296"/>
        <v>-0.5341880341880342</v>
      </c>
      <c r="J590" s="8">
        <f t="shared" si="297"/>
        <v>-2670.940170940171</v>
      </c>
    </row>
    <row r="591" spans="1:10" s="1" customFormat="1" ht="20.25" customHeight="1">
      <c r="A591" s="2" t="s">
        <v>597</v>
      </c>
      <c r="B591" s="2" t="s">
        <v>134</v>
      </c>
      <c r="C591" s="6">
        <f t="shared" si="293"/>
        <v>1028.80658436214</v>
      </c>
      <c r="D591" s="2" t="s">
        <v>10</v>
      </c>
      <c r="E591" s="2">
        <v>486</v>
      </c>
      <c r="F591" s="2">
        <v>483</v>
      </c>
      <c r="G591" s="20">
        <f t="shared" si="298"/>
        <v>-3086.4197530864203</v>
      </c>
      <c r="H591" s="20">
        <f t="shared" si="295"/>
        <v>-3</v>
      </c>
      <c r="I591" s="20">
        <f t="shared" si="296"/>
        <v>-0.6172839506172839</v>
      </c>
      <c r="J591" s="8">
        <f t="shared" si="297"/>
        <v>-3086.4197530864203</v>
      </c>
    </row>
    <row r="592" spans="1:10" s="1" customFormat="1" ht="20.25" customHeight="1">
      <c r="A592" s="2" t="s">
        <v>593</v>
      </c>
      <c r="B592" s="2" t="s">
        <v>596</v>
      </c>
      <c r="C592" s="6">
        <f t="shared" si="293"/>
        <v>1644.7368421052631</v>
      </c>
      <c r="D592" s="2" t="s">
        <v>10</v>
      </c>
      <c r="E592" s="2">
        <v>304</v>
      </c>
      <c r="F592" s="2">
        <v>303</v>
      </c>
      <c r="G592" s="20">
        <f t="shared" si="298"/>
        <v>-1644.7368421052631</v>
      </c>
      <c r="H592" s="20">
        <f t="shared" si="295"/>
        <v>-1</v>
      </c>
      <c r="I592" s="20">
        <f t="shared" si="296"/>
        <v>-0.3289473684210526</v>
      </c>
      <c r="J592" s="8">
        <f t="shared" si="297"/>
        <v>-1644.7368421052631</v>
      </c>
    </row>
    <row r="593" spans="1:10" s="1" customFormat="1" ht="20.25" customHeight="1">
      <c r="A593" s="2" t="s">
        <v>593</v>
      </c>
      <c r="B593" s="2" t="s">
        <v>595</v>
      </c>
      <c r="C593" s="6">
        <f t="shared" si="293"/>
        <v>3787.878787878788</v>
      </c>
      <c r="D593" s="2" t="s">
        <v>10</v>
      </c>
      <c r="E593" s="2">
        <v>132</v>
      </c>
      <c r="F593" s="2">
        <v>132.5</v>
      </c>
      <c r="G593" s="20">
        <f t="shared" si="298"/>
        <v>1893.939393939394</v>
      </c>
      <c r="H593" s="20">
        <f t="shared" si="295"/>
        <v>0.5</v>
      </c>
      <c r="I593" s="20">
        <f t="shared" si="296"/>
        <v>0.3787878787878788</v>
      </c>
      <c r="J593" s="8">
        <f t="shared" si="297"/>
        <v>1893.939393939394</v>
      </c>
    </row>
    <row r="594" spans="1:10" s="1" customFormat="1" ht="20.25" customHeight="1">
      <c r="A594" s="2" t="s">
        <v>593</v>
      </c>
      <c r="B594" s="2" t="s">
        <v>594</v>
      </c>
      <c r="C594" s="6">
        <f t="shared" si="293"/>
        <v>1602.5641025641025</v>
      </c>
      <c r="D594" s="2" t="s">
        <v>10</v>
      </c>
      <c r="E594" s="2">
        <v>312</v>
      </c>
      <c r="F594" s="2">
        <v>311.5</v>
      </c>
      <c r="G594" s="20">
        <f t="shared" si="298"/>
        <v>-801.2820512820513</v>
      </c>
      <c r="H594" s="20">
        <f t="shared" si="295"/>
        <v>-0.5</v>
      </c>
      <c r="I594" s="20">
        <f t="shared" si="296"/>
        <v>-0.16025641025641024</v>
      </c>
      <c r="J594" s="8">
        <f t="shared" si="297"/>
        <v>-801.2820512820513</v>
      </c>
    </row>
    <row r="595" spans="1:10" s="1" customFormat="1" ht="20.25" customHeight="1">
      <c r="A595" s="2" t="s">
        <v>592</v>
      </c>
      <c r="B595" s="2" t="s">
        <v>182</v>
      </c>
      <c r="C595" s="6">
        <f aca="true" t="shared" si="299" ref="C595:C601">500000/E595</f>
        <v>1173.7089201877934</v>
      </c>
      <c r="D595" s="2" t="s">
        <v>10</v>
      </c>
      <c r="E595" s="2">
        <v>426</v>
      </c>
      <c r="F595" s="2">
        <v>427</v>
      </c>
      <c r="G595" s="20">
        <f aca="true" t="shared" si="300" ref="G595:G602">(IF($D595="SHORT",$E595-$F595,IF($D595="LONG",$F595-$E595)))*$C595</f>
        <v>1173.7089201877934</v>
      </c>
      <c r="H595" s="20">
        <f aca="true" t="shared" si="301" ref="H595:H602">G595/C595</f>
        <v>1</v>
      </c>
      <c r="I595" s="20">
        <f aca="true" t="shared" si="302" ref="I595:I602">H595/E595*100</f>
        <v>0.2347417840375587</v>
      </c>
      <c r="J595" s="8">
        <f aca="true" t="shared" si="303" ref="J595:J602">H595*C595</f>
        <v>1173.7089201877934</v>
      </c>
    </row>
    <row r="596" spans="1:10" s="1" customFormat="1" ht="20.25" customHeight="1">
      <c r="A596" s="2" t="s">
        <v>590</v>
      </c>
      <c r="B596" s="2" t="s">
        <v>591</v>
      </c>
      <c r="C596" s="6">
        <f t="shared" si="299"/>
        <v>4793.8638542665385</v>
      </c>
      <c r="D596" s="2" t="s">
        <v>10</v>
      </c>
      <c r="E596" s="2">
        <v>104.3</v>
      </c>
      <c r="F596" s="2">
        <v>106.2</v>
      </c>
      <c r="G596" s="20">
        <f t="shared" si="300"/>
        <v>9108.34132310645</v>
      </c>
      <c r="H596" s="20">
        <f t="shared" si="301"/>
        <v>1.9000000000000055</v>
      </c>
      <c r="I596" s="20">
        <f t="shared" si="302"/>
        <v>1.82166826462129</v>
      </c>
      <c r="J596" s="8">
        <f t="shared" si="303"/>
        <v>9108.34132310645</v>
      </c>
    </row>
    <row r="597" spans="1:10" s="1" customFormat="1" ht="20.25" customHeight="1">
      <c r="A597" s="2" t="s">
        <v>589</v>
      </c>
      <c r="B597" s="2" t="s">
        <v>0</v>
      </c>
      <c r="C597" s="6">
        <f t="shared" si="299"/>
        <v>2673.7967914438505</v>
      </c>
      <c r="D597" s="2" t="s">
        <v>10</v>
      </c>
      <c r="E597" s="2">
        <v>187</v>
      </c>
      <c r="F597" s="2">
        <v>189</v>
      </c>
      <c r="G597" s="20">
        <f t="shared" si="300"/>
        <v>5347.593582887701</v>
      </c>
      <c r="H597" s="20">
        <f t="shared" si="301"/>
        <v>2</v>
      </c>
      <c r="I597" s="20">
        <f t="shared" si="302"/>
        <v>1.06951871657754</v>
      </c>
      <c r="J597" s="8">
        <f t="shared" si="303"/>
        <v>5347.593582887701</v>
      </c>
    </row>
    <row r="598" spans="1:10" s="1" customFormat="1" ht="20.25" customHeight="1">
      <c r="A598" s="2" t="s">
        <v>588</v>
      </c>
      <c r="B598" s="2" t="s">
        <v>153</v>
      </c>
      <c r="C598" s="6">
        <f t="shared" si="299"/>
        <v>1912.0458891013384</v>
      </c>
      <c r="D598" s="2" t="s">
        <v>11</v>
      </c>
      <c r="E598" s="2">
        <v>261.5</v>
      </c>
      <c r="F598" s="2">
        <v>259</v>
      </c>
      <c r="G598" s="20">
        <f t="shared" si="300"/>
        <v>4780.114722753346</v>
      </c>
      <c r="H598" s="20">
        <f t="shared" si="301"/>
        <v>2.5</v>
      </c>
      <c r="I598" s="20">
        <f t="shared" si="302"/>
        <v>0.9560229445506693</v>
      </c>
      <c r="J598" s="8">
        <f t="shared" si="303"/>
        <v>4780.114722753346</v>
      </c>
    </row>
    <row r="599" spans="1:10" s="1" customFormat="1" ht="20.25" customHeight="1">
      <c r="A599" s="2" t="s">
        <v>587</v>
      </c>
      <c r="B599" s="2" t="s">
        <v>0</v>
      </c>
      <c r="C599" s="6">
        <f t="shared" si="299"/>
        <v>2645.5026455026455</v>
      </c>
      <c r="D599" s="2" t="s">
        <v>10</v>
      </c>
      <c r="E599" s="2">
        <v>189</v>
      </c>
      <c r="F599" s="2">
        <v>190</v>
      </c>
      <c r="G599" s="20">
        <f t="shared" si="300"/>
        <v>2645.5026455026455</v>
      </c>
      <c r="H599" s="20">
        <f t="shared" si="301"/>
        <v>1</v>
      </c>
      <c r="I599" s="20">
        <f t="shared" si="302"/>
        <v>0.5291005291005291</v>
      </c>
      <c r="J599" s="8">
        <f t="shared" si="303"/>
        <v>2645.5026455026455</v>
      </c>
    </row>
    <row r="600" spans="1:10" s="1" customFormat="1" ht="20.25" customHeight="1">
      <c r="A600" s="2" t="s">
        <v>586</v>
      </c>
      <c r="B600" s="2" t="s">
        <v>0</v>
      </c>
      <c r="C600" s="6">
        <f t="shared" si="299"/>
        <v>2631.5789473684213</v>
      </c>
      <c r="D600" s="2" t="s">
        <v>11</v>
      </c>
      <c r="E600" s="2">
        <v>190</v>
      </c>
      <c r="F600" s="2">
        <v>188</v>
      </c>
      <c r="G600" s="20">
        <f t="shared" si="300"/>
        <v>5263.1578947368425</v>
      </c>
      <c r="H600" s="20">
        <f t="shared" si="301"/>
        <v>2</v>
      </c>
      <c r="I600" s="20">
        <f t="shared" si="302"/>
        <v>1.0526315789473684</v>
      </c>
      <c r="J600" s="8">
        <f t="shared" si="303"/>
        <v>5263.1578947368425</v>
      </c>
    </row>
    <row r="601" spans="1:10" s="1" customFormat="1" ht="20.25" customHeight="1">
      <c r="A601" s="2" t="s">
        <v>585</v>
      </c>
      <c r="B601" s="2" t="s">
        <v>3</v>
      </c>
      <c r="C601" s="6">
        <f t="shared" si="299"/>
        <v>677.5067750677507</v>
      </c>
      <c r="D601" s="2" t="s">
        <v>10</v>
      </c>
      <c r="E601" s="2">
        <v>738</v>
      </c>
      <c r="F601" s="2">
        <v>732</v>
      </c>
      <c r="G601" s="20">
        <f t="shared" si="300"/>
        <v>-4065.040650406504</v>
      </c>
      <c r="H601" s="20">
        <f t="shared" si="301"/>
        <v>-6</v>
      </c>
      <c r="I601" s="20">
        <f t="shared" si="302"/>
        <v>-0.8130081300813009</v>
      </c>
      <c r="J601" s="8">
        <f t="shared" si="303"/>
        <v>-4065.040650406504</v>
      </c>
    </row>
    <row r="602" spans="1:10" s="1" customFormat="1" ht="20.25" customHeight="1">
      <c r="A602" s="2" t="s">
        <v>584</v>
      </c>
      <c r="B602" s="2" t="s">
        <v>0</v>
      </c>
      <c r="C602" s="6">
        <f aca="true" t="shared" si="304" ref="C602:C611">500000/E602</f>
        <v>2659.574468085106</v>
      </c>
      <c r="D602" s="2" t="s">
        <v>10</v>
      </c>
      <c r="E602" s="2">
        <v>188</v>
      </c>
      <c r="F602" s="2">
        <v>193</v>
      </c>
      <c r="G602" s="20">
        <f t="shared" si="300"/>
        <v>13297.87234042553</v>
      </c>
      <c r="H602" s="20">
        <f t="shared" si="301"/>
        <v>5</v>
      </c>
      <c r="I602" s="20">
        <f t="shared" si="302"/>
        <v>2.6595744680851063</v>
      </c>
      <c r="J602" s="8">
        <f t="shared" si="303"/>
        <v>13297.87234042553</v>
      </c>
    </row>
    <row r="603" spans="1:10" s="1" customFormat="1" ht="20.25" customHeight="1">
      <c r="A603" s="15"/>
      <c r="B603" s="15"/>
      <c r="C603" s="14"/>
      <c r="D603" s="15"/>
      <c r="E603" s="15"/>
      <c r="F603" s="15"/>
      <c r="G603" s="21"/>
      <c r="H603" s="21"/>
      <c r="I603" s="24" t="s">
        <v>73</v>
      </c>
      <c r="J603" s="25">
        <f>SUM(J571:J602)</f>
        <v>81310.20449261926</v>
      </c>
    </row>
    <row r="604" spans="1:10" s="1" customFormat="1" ht="20.25" customHeight="1">
      <c r="A604" s="2" t="s">
        <v>583</v>
      </c>
      <c r="B604" s="2" t="s">
        <v>0</v>
      </c>
      <c r="C604" s="6">
        <f t="shared" si="304"/>
        <v>2659.574468085106</v>
      </c>
      <c r="D604" s="2" t="s">
        <v>11</v>
      </c>
      <c r="E604" s="2">
        <v>188</v>
      </c>
      <c r="F604" s="2">
        <v>186</v>
      </c>
      <c r="G604" s="20">
        <f aca="true" t="shared" si="305" ref="G604:G611">(IF($D604="SHORT",$E604-$F604,IF($D604="LONG",$F604-$E604)))*$C604</f>
        <v>5319.148936170212</v>
      </c>
      <c r="H604" s="20">
        <f aca="true" t="shared" si="306" ref="H604:H611">G604/C604</f>
        <v>2</v>
      </c>
      <c r="I604" s="20">
        <f aca="true" t="shared" si="307" ref="I604:I611">H604/E604*100</f>
        <v>1.0638297872340425</v>
      </c>
      <c r="J604" s="8">
        <f aca="true" t="shared" si="308" ref="J604:J611">H604*C604</f>
        <v>5319.148936170212</v>
      </c>
    </row>
    <row r="605" spans="1:10" s="1" customFormat="1" ht="20.25" customHeight="1">
      <c r="A605" s="2" t="s">
        <v>582</v>
      </c>
      <c r="B605" s="2" t="s">
        <v>0</v>
      </c>
      <c r="C605" s="6">
        <f t="shared" si="304"/>
        <v>2656.748140276302</v>
      </c>
      <c r="D605" s="2" t="s">
        <v>10</v>
      </c>
      <c r="E605" s="2">
        <v>188.2</v>
      </c>
      <c r="F605" s="2">
        <v>190</v>
      </c>
      <c r="G605" s="20">
        <f t="shared" si="305"/>
        <v>4782.146652497374</v>
      </c>
      <c r="H605" s="20">
        <f t="shared" si="306"/>
        <v>1.8000000000000114</v>
      </c>
      <c r="I605" s="20">
        <f t="shared" si="307"/>
        <v>0.9564293304994748</v>
      </c>
      <c r="J605" s="8">
        <f t="shared" si="308"/>
        <v>4782.146652497374</v>
      </c>
    </row>
    <row r="606" spans="1:10" s="1" customFormat="1" ht="20.25" customHeight="1">
      <c r="A606" s="2" t="s">
        <v>581</v>
      </c>
      <c r="B606" s="2" t="s">
        <v>0</v>
      </c>
      <c r="C606" s="6">
        <f t="shared" si="304"/>
        <v>2659.574468085106</v>
      </c>
      <c r="D606" s="2" t="s">
        <v>10</v>
      </c>
      <c r="E606" s="2">
        <v>188</v>
      </c>
      <c r="F606" s="2">
        <v>191</v>
      </c>
      <c r="G606" s="20">
        <f t="shared" si="305"/>
        <v>7978.723404255319</v>
      </c>
      <c r="H606" s="20">
        <f t="shared" si="306"/>
        <v>3</v>
      </c>
      <c r="I606" s="20">
        <f t="shared" si="307"/>
        <v>1.5957446808510638</v>
      </c>
      <c r="J606" s="8">
        <f t="shared" si="308"/>
        <v>7978.723404255319</v>
      </c>
    </row>
    <row r="607" spans="1:10" s="1" customFormat="1" ht="20.25" customHeight="1">
      <c r="A607" s="2" t="s">
        <v>580</v>
      </c>
      <c r="B607" s="2" t="s">
        <v>293</v>
      </c>
      <c r="C607" s="6">
        <f t="shared" si="304"/>
        <v>2617.801047120419</v>
      </c>
      <c r="D607" s="2" t="s">
        <v>10</v>
      </c>
      <c r="E607" s="2">
        <v>191</v>
      </c>
      <c r="F607" s="2">
        <v>194</v>
      </c>
      <c r="G607" s="20">
        <f t="shared" si="305"/>
        <v>7853.4031413612565</v>
      </c>
      <c r="H607" s="20">
        <f t="shared" si="306"/>
        <v>3</v>
      </c>
      <c r="I607" s="20">
        <f t="shared" si="307"/>
        <v>1.5706806282722512</v>
      </c>
      <c r="J607" s="8">
        <f t="shared" si="308"/>
        <v>7853.4031413612565</v>
      </c>
    </row>
    <row r="608" spans="1:10" s="1" customFormat="1" ht="20.25" customHeight="1">
      <c r="A608" s="2" t="s">
        <v>579</v>
      </c>
      <c r="B608" s="2" t="s">
        <v>196</v>
      </c>
      <c r="C608" s="6">
        <f t="shared" si="304"/>
        <v>380.22813688212926</v>
      </c>
      <c r="D608" s="2" t="s">
        <v>10</v>
      </c>
      <c r="E608" s="2">
        <v>1315</v>
      </c>
      <c r="F608" s="2">
        <v>1323</v>
      </c>
      <c r="G608" s="20">
        <f t="shared" si="305"/>
        <v>3041.825095057034</v>
      </c>
      <c r="H608" s="20">
        <f t="shared" si="306"/>
        <v>8</v>
      </c>
      <c r="I608" s="20">
        <f t="shared" si="307"/>
        <v>0.6083650190114068</v>
      </c>
      <c r="J608" s="8">
        <f t="shared" si="308"/>
        <v>3041.825095057034</v>
      </c>
    </row>
    <row r="609" spans="1:10" s="1" customFormat="1" ht="20.25" customHeight="1">
      <c r="A609" s="2" t="s">
        <v>578</v>
      </c>
      <c r="B609" s="2" t="s">
        <v>0</v>
      </c>
      <c r="C609" s="6">
        <f t="shared" si="304"/>
        <v>2777.777777777778</v>
      </c>
      <c r="D609" s="2" t="s">
        <v>10</v>
      </c>
      <c r="E609" s="2">
        <v>180</v>
      </c>
      <c r="F609" s="2">
        <v>184</v>
      </c>
      <c r="G609" s="20">
        <f t="shared" si="305"/>
        <v>11111.111111111111</v>
      </c>
      <c r="H609" s="20">
        <f t="shared" si="306"/>
        <v>4</v>
      </c>
      <c r="I609" s="20">
        <f t="shared" si="307"/>
        <v>2.2222222222222223</v>
      </c>
      <c r="J609" s="8">
        <f t="shared" si="308"/>
        <v>11111.111111111111</v>
      </c>
    </row>
    <row r="610" spans="1:10" s="1" customFormat="1" ht="20.25" customHeight="1">
      <c r="A610" s="2" t="s">
        <v>577</v>
      </c>
      <c r="B610" s="2" t="s">
        <v>22</v>
      </c>
      <c r="C610" s="6">
        <f t="shared" si="304"/>
        <v>4587.155963302752</v>
      </c>
      <c r="D610" s="2" t="s">
        <v>10</v>
      </c>
      <c r="E610" s="2">
        <v>109</v>
      </c>
      <c r="F610" s="2">
        <v>108</v>
      </c>
      <c r="G610" s="20">
        <f t="shared" si="305"/>
        <v>-4587.155963302752</v>
      </c>
      <c r="H610" s="20">
        <f t="shared" si="306"/>
        <v>-1</v>
      </c>
      <c r="I610" s="20">
        <f t="shared" si="307"/>
        <v>-0.9174311926605505</v>
      </c>
      <c r="J610" s="8">
        <f t="shared" si="308"/>
        <v>-4587.155963302752</v>
      </c>
    </row>
    <row r="611" spans="1:10" s="1" customFormat="1" ht="20.25" customHeight="1">
      <c r="A611" s="2" t="s">
        <v>576</v>
      </c>
      <c r="B611" s="2" t="s">
        <v>575</v>
      </c>
      <c r="C611" s="6">
        <f t="shared" si="304"/>
        <v>1805.0541516245487</v>
      </c>
      <c r="D611" s="2" t="s">
        <v>10</v>
      </c>
      <c r="E611" s="2">
        <v>277</v>
      </c>
      <c r="F611" s="2">
        <v>276.8</v>
      </c>
      <c r="G611" s="20">
        <f t="shared" si="305"/>
        <v>-361.01083032488924</v>
      </c>
      <c r="H611" s="20">
        <f t="shared" si="306"/>
        <v>-0.19999999999998863</v>
      </c>
      <c r="I611" s="20">
        <f t="shared" si="307"/>
        <v>-0.07220216606497784</v>
      </c>
      <c r="J611" s="8">
        <f t="shared" si="308"/>
        <v>-361.01083032488924</v>
      </c>
    </row>
    <row r="612" spans="1:10" s="1" customFormat="1" ht="20.25" customHeight="1">
      <c r="A612" s="2" t="s">
        <v>574</v>
      </c>
      <c r="B612" s="2" t="s">
        <v>575</v>
      </c>
      <c r="C612" s="6">
        <f>500000/E612</f>
        <v>1805.0541516245487</v>
      </c>
      <c r="D612" s="2" t="s">
        <v>10</v>
      </c>
      <c r="E612" s="2">
        <v>277</v>
      </c>
      <c r="F612" s="2">
        <v>278</v>
      </c>
      <c r="G612" s="20">
        <f>(IF($D612="SHORT",$E612-$F612,IF($D612="LONG",$F612-$E612)))*$C612</f>
        <v>1805.0541516245487</v>
      </c>
      <c r="H612" s="20">
        <f aca="true" t="shared" si="309" ref="H612:H618">G612/C612</f>
        <v>1</v>
      </c>
      <c r="I612" s="20">
        <f aca="true" t="shared" si="310" ref="I612:I618">H612/E612*100</f>
        <v>0.36101083032490977</v>
      </c>
      <c r="J612" s="8">
        <f aca="true" t="shared" si="311" ref="J612:J618">H612*C612</f>
        <v>1805.0541516245487</v>
      </c>
    </row>
    <row r="613" spans="1:10" s="1" customFormat="1" ht="20.25" customHeight="1">
      <c r="A613" s="2" t="s">
        <v>573</v>
      </c>
      <c r="B613" s="2" t="s">
        <v>196</v>
      </c>
      <c r="C613" s="6">
        <f>500000/E613</f>
        <v>377.0739064856712</v>
      </c>
      <c r="D613" s="2" t="s">
        <v>10</v>
      </c>
      <c r="E613" s="2">
        <v>1326</v>
      </c>
      <c r="F613" s="2">
        <v>1333</v>
      </c>
      <c r="G613" s="20">
        <f>(IF($D613="SHORT",$E613-$F613,IF($D613="LONG",$F613-$E613)))*$C613</f>
        <v>2639.5173453996986</v>
      </c>
      <c r="H613" s="20">
        <f t="shared" si="309"/>
        <v>7</v>
      </c>
      <c r="I613" s="20">
        <f t="shared" si="310"/>
        <v>0.5279034690799397</v>
      </c>
      <c r="J613" s="8">
        <f t="shared" si="311"/>
        <v>2639.5173453996986</v>
      </c>
    </row>
    <row r="614" spans="1:10" s="1" customFormat="1" ht="20.25" customHeight="1">
      <c r="A614" s="2" t="s">
        <v>572</v>
      </c>
      <c r="B614" s="2" t="s">
        <v>196</v>
      </c>
      <c r="C614" s="6">
        <f>500000/E614</f>
        <v>375.37537537537537</v>
      </c>
      <c r="D614" s="2" t="s">
        <v>10</v>
      </c>
      <c r="E614" s="2">
        <v>1332</v>
      </c>
      <c r="F614" s="2">
        <v>1346</v>
      </c>
      <c r="G614" s="20">
        <f>(IF($D614="SHORT",$E614-$F614,IF($D614="LONG",$F614-$E614)))*$C614</f>
        <v>5255.255255255255</v>
      </c>
      <c r="H614" s="20">
        <f t="shared" si="309"/>
        <v>14</v>
      </c>
      <c r="I614" s="20">
        <f t="shared" si="310"/>
        <v>1.0510510510510511</v>
      </c>
      <c r="J614" s="8">
        <f t="shared" si="311"/>
        <v>5255.255255255255</v>
      </c>
    </row>
    <row r="615" spans="1:10" s="1" customFormat="1" ht="20.25" customHeight="1">
      <c r="A615" s="2" t="s">
        <v>571</v>
      </c>
      <c r="B615" s="2" t="s">
        <v>22</v>
      </c>
      <c r="C615" s="6">
        <f aca="true" t="shared" si="312" ref="C615:C626">500000/E615</f>
        <v>4385.964912280701</v>
      </c>
      <c r="D615" s="2" t="s">
        <v>10</v>
      </c>
      <c r="E615" s="2">
        <v>114</v>
      </c>
      <c r="F615" s="2">
        <v>116</v>
      </c>
      <c r="G615" s="20">
        <f aca="true" t="shared" si="313" ref="G615:G625">(IF($D615="SHORT",$E615-$F615,IF($D615="LONG",$F615-$E615)))*$C615</f>
        <v>8771.929824561403</v>
      </c>
      <c r="H615" s="20">
        <f t="shared" si="309"/>
        <v>2</v>
      </c>
      <c r="I615" s="20">
        <f t="shared" si="310"/>
        <v>1.7543859649122806</v>
      </c>
      <c r="J615" s="8">
        <f t="shared" si="311"/>
        <v>8771.929824561403</v>
      </c>
    </row>
    <row r="616" spans="1:10" s="1" customFormat="1" ht="20.25" customHeight="1">
      <c r="A616" s="2" t="s">
        <v>570</v>
      </c>
      <c r="B616" s="2" t="s">
        <v>196</v>
      </c>
      <c r="C616" s="6">
        <f t="shared" si="312"/>
        <v>348.6750348675035</v>
      </c>
      <c r="D616" s="2" t="s">
        <v>10</v>
      </c>
      <c r="E616" s="2">
        <v>1434</v>
      </c>
      <c r="F616" s="2">
        <v>1422</v>
      </c>
      <c r="G616" s="20">
        <f t="shared" si="313"/>
        <v>-4184.100418410042</v>
      </c>
      <c r="H616" s="20">
        <f t="shared" si="309"/>
        <v>-12</v>
      </c>
      <c r="I616" s="20">
        <f t="shared" si="310"/>
        <v>-0.8368200836820083</v>
      </c>
      <c r="J616" s="8">
        <f t="shared" si="311"/>
        <v>-4184.100418410042</v>
      </c>
    </row>
    <row r="617" spans="1:10" s="1" customFormat="1" ht="20.25" customHeight="1">
      <c r="A617" s="2" t="s">
        <v>569</v>
      </c>
      <c r="B617" s="2" t="s">
        <v>0</v>
      </c>
      <c r="C617" s="6">
        <f t="shared" si="312"/>
        <v>2288.329519450801</v>
      </c>
      <c r="D617" s="2" t="s">
        <v>10</v>
      </c>
      <c r="E617" s="2">
        <v>218.5</v>
      </c>
      <c r="F617" s="2">
        <v>222.6</v>
      </c>
      <c r="G617" s="20">
        <f t="shared" si="313"/>
        <v>9382.151029748271</v>
      </c>
      <c r="H617" s="20">
        <f t="shared" si="309"/>
        <v>4.099999999999994</v>
      </c>
      <c r="I617" s="20">
        <f t="shared" si="310"/>
        <v>1.8764302059496543</v>
      </c>
      <c r="J617" s="8">
        <f t="shared" si="311"/>
        <v>9382.151029748271</v>
      </c>
    </row>
    <row r="618" spans="1:10" s="1" customFormat="1" ht="20.25" customHeight="1">
      <c r="A618" s="2" t="s">
        <v>567</v>
      </c>
      <c r="B618" s="2" t="s">
        <v>568</v>
      </c>
      <c r="C618" s="6">
        <f t="shared" si="312"/>
        <v>1724.1379310344828</v>
      </c>
      <c r="D618" s="2" t="s">
        <v>10</v>
      </c>
      <c r="E618" s="2">
        <v>290</v>
      </c>
      <c r="F618" s="2">
        <v>291.7</v>
      </c>
      <c r="G618" s="20">
        <f t="shared" si="313"/>
        <v>2931.034482758601</v>
      </c>
      <c r="H618" s="20">
        <f t="shared" si="309"/>
        <v>1.6999999999999884</v>
      </c>
      <c r="I618" s="20">
        <f t="shared" si="310"/>
        <v>0.5862068965517202</v>
      </c>
      <c r="J618" s="8">
        <f t="shared" si="311"/>
        <v>2931.034482758601</v>
      </c>
    </row>
    <row r="619" spans="1:10" s="1" customFormat="1" ht="20.25" customHeight="1">
      <c r="A619" s="2" t="s">
        <v>563</v>
      </c>
      <c r="B619" s="2" t="s">
        <v>196</v>
      </c>
      <c r="C619" s="6">
        <f t="shared" si="312"/>
        <v>334.2245989304813</v>
      </c>
      <c r="D619" s="2" t="s">
        <v>10</v>
      </c>
      <c r="E619" s="2">
        <v>1496</v>
      </c>
      <c r="F619" s="2">
        <v>1503.7</v>
      </c>
      <c r="G619" s="20">
        <f t="shared" si="313"/>
        <v>2573.5294117647213</v>
      </c>
      <c r="H619" s="20">
        <f aca="true" t="shared" si="314" ref="H619:H626">G619/C619</f>
        <v>7.7000000000000455</v>
      </c>
      <c r="I619" s="20">
        <f aca="true" t="shared" si="315" ref="I619:I626">H619/E619*100</f>
        <v>0.5147058823529442</v>
      </c>
      <c r="J619" s="8">
        <f aca="true" t="shared" si="316" ref="J619:J626">H619*C619</f>
        <v>2573.5294117647213</v>
      </c>
    </row>
    <row r="620" spans="1:10" s="1" customFormat="1" ht="20.25" customHeight="1">
      <c r="A620" s="2" t="s">
        <v>564</v>
      </c>
      <c r="B620" s="2" t="s">
        <v>293</v>
      </c>
      <c r="C620" s="6">
        <f t="shared" si="312"/>
        <v>2475.2475247524753</v>
      </c>
      <c r="D620" s="2" t="s">
        <v>10</v>
      </c>
      <c r="E620" s="2">
        <v>202</v>
      </c>
      <c r="F620" s="2">
        <v>204.25</v>
      </c>
      <c r="G620" s="20">
        <f t="shared" si="313"/>
        <v>5569.306930693069</v>
      </c>
      <c r="H620" s="20">
        <f t="shared" si="314"/>
        <v>2.25</v>
      </c>
      <c r="I620" s="20">
        <f t="shared" si="315"/>
        <v>1.1138613861386137</v>
      </c>
      <c r="J620" s="8">
        <f t="shared" si="316"/>
        <v>5569.306930693069</v>
      </c>
    </row>
    <row r="621" spans="1:10" s="1" customFormat="1" ht="20.25" customHeight="1">
      <c r="A621" s="2" t="s">
        <v>565</v>
      </c>
      <c r="B621" s="2" t="s">
        <v>28</v>
      </c>
      <c r="C621" s="6">
        <f t="shared" si="312"/>
        <v>478.9272030651341</v>
      </c>
      <c r="D621" s="2" t="s">
        <v>11</v>
      </c>
      <c r="E621" s="2">
        <v>1044</v>
      </c>
      <c r="F621" s="2">
        <v>1036</v>
      </c>
      <c r="G621" s="20">
        <f t="shared" si="313"/>
        <v>3831.417624521073</v>
      </c>
      <c r="H621" s="20">
        <f t="shared" si="314"/>
        <v>8</v>
      </c>
      <c r="I621" s="20">
        <f t="shared" si="315"/>
        <v>0.7662835249042145</v>
      </c>
      <c r="J621" s="8">
        <f t="shared" si="316"/>
        <v>3831.417624521073</v>
      </c>
    </row>
    <row r="622" spans="1:10" s="1" customFormat="1" ht="20.25" customHeight="1">
      <c r="A622" s="2" t="s">
        <v>566</v>
      </c>
      <c r="B622" s="2" t="s">
        <v>196</v>
      </c>
      <c r="C622" s="6">
        <f t="shared" si="312"/>
        <v>334.2245989304813</v>
      </c>
      <c r="D622" s="2" t="s">
        <v>10</v>
      </c>
      <c r="E622" s="2">
        <v>1496</v>
      </c>
      <c r="F622" s="2">
        <v>1511</v>
      </c>
      <c r="G622" s="20">
        <f t="shared" si="313"/>
        <v>5013.36898395722</v>
      </c>
      <c r="H622" s="20">
        <f t="shared" si="314"/>
        <v>15</v>
      </c>
      <c r="I622" s="20">
        <f t="shared" si="315"/>
        <v>1.0026737967914439</v>
      </c>
      <c r="J622" s="8">
        <f t="shared" si="316"/>
        <v>5013.36898395722</v>
      </c>
    </row>
    <row r="623" spans="1:10" s="1" customFormat="1" ht="20.25" customHeight="1">
      <c r="A623" s="2" t="s">
        <v>561</v>
      </c>
      <c r="B623" s="2" t="s">
        <v>562</v>
      </c>
      <c r="C623" s="6">
        <f t="shared" si="312"/>
        <v>3746.7216185837397</v>
      </c>
      <c r="D623" s="2" t="s">
        <v>10</v>
      </c>
      <c r="E623" s="2">
        <v>133.45</v>
      </c>
      <c r="F623" s="2">
        <v>135.5</v>
      </c>
      <c r="G623" s="20">
        <f t="shared" si="313"/>
        <v>7680.779318096709</v>
      </c>
      <c r="H623" s="20">
        <f t="shared" si="314"/>
        <v>2.0500000000000114</v>
      </c>
      <c r="I623" s="20">
        <f t="shared" si="315"/>
        <v>1.5361558636193418</v>
      </c>
      <c r="J623" s="8">
        <f t="shared" si="316"/>
        <v>7680.779318096709</v>
      </c>
    </row>
    <row r="624" spans="1:10" s="1" customFormat="1" ht="20.25" customHeight="1">
      <c r="A624" s="2" t="s">
        <v>561</v>
      </c>
      <c r="B624" s="2" t="s">
        <v>97</v>
      </c>
      <c r="C624" s="6">
        <f t="shared" si="312"/>
        <v>1213.5922330097087</v>
      </c>
      <c r="D624" s="2" t="s">
        <v>10</v>
      </c>
      <c r="E624" s="2">
        <v>412</v>
      </c>
      <c r="F624" s="2">
        <v>417</v>
      </c>
      <c r="G624" s="20">
        <f t="shared" si="313"/>
        <v>6067.961165048544</v>
      </c>
      <c r="H624" s="20">
        <f t="shared" si="314"/>
        <v>5</v>
      </c>
      <c r="I624" s="20">
        <f t="shared" si="315"/>
        <v>1.2135922330097086</v>
      </c>
      <c r="J624" s="8">
        <f t="shared" si="316"/>
        <v>6067.961165048544</v>
      </c>
    </row>
    <row r="625" spans="1:10" s="1" customFormat="1" ht="20.25" customHeight="1">
      <c r="A625" s="2" t="s">
        <v>561</v>
      </c>
      <c r="B625" s="2" t="s">
        <v>0</v>
      </c>
      <c r="C625" s="6">
        <f t="shared" si="312"/>
        <v>2188.183807439825</v>
      </c>
      <c r="D625" s="2" t="s">
        <v>10</v>
      </c>
      <c r="E625" s="2">
        <v>228.5</v>
      </c>
      <c r="F625" s="2">
        <v>227.7</v>
      </c>
      <c r="G625" s="20">
        <f t="shared" si="313"/>
        <v>-1750.547045951885</v>
      </c>
      <c r="H625" s="20">
        <f t="shared" si="314"/>
        <v>-0.8000000000000114</v>
      </c>
      <c r="I625" s="20">
        <f t="shared" si="315"/>
        <v>-0.350109409190377</v>
      </c>
      <c r="J625" s="8">
        <f t="shared" si="316"/>
        <v>-1750.547045951885</v>
      </c>
    </row>
    <row r="626" spans="1:10" s="1" customFormat="1" ht="20.25" customHeight="1">
      <c r="A626" s="2" t="s">
        <v>560</v>
      </c>
      <c r="B626" s="2" t="s">
        <v>557</v>
      </c>
      <c r="C626" s="6">
        <f t="shared" si="312"/>
        <v>1757.469244288225</v>
      </c>
      <c r="D626" s="2" t="s">
        <v>10</v>
      </c>
      <c r="E626" s="2">
        <v>284.5</v>
      </c>
      <c r="F626" s="2">
        <v>288</v>
      </c>
      <c r="G626" s="20">
        <f aca="true" t="shared" si="317" ref="G626:G656">(IF($D626="SHORT",$E626-$F626,IF($D626="LONG",$F626-$E626)))*$C626</f>
        <v>6151.1423550087875</v>
      </c>
      <c r="H626" s="20">
        <f t="shared" si="314"/>
        <v>3.5</v>
      </c>
      <c r="I626" s="20">
        <f t="shared" si="315"/>
        <v>1.2302284710017575</v>
      </c>
      <c r="J626" s="8">
        <f t="shared" si="316"/>
        <v>6151.1423550087875</v>
      </c>
    </row>
    <row r="627" spans="1:10" s="1" customFormat="1" ht="20.25" customHeight="1">
      <c r="A627" s="15"/>
      <c r="B627" s="15"/>
      <c r="C627" s="14"/>
      <c r="D627" s="15"/>
      <c r="E627" s="15"/>
      <c r="F627" s="15"/>
      <c r="G627" s="21"/>
      <c r="H627" s="21"/>
      <c r="I627" s="24" t="s">
        <v>73</v>
      </c>
      <c r="J627" s="25">
        <f>SUM(J604:J626)</f>
        <v>96875.99196090065</v>
      </c>
    </row>
    <row r="628" spans="1:10" s="1" customFormat="1" ht="20.25" customHeight="1">
      <c r="A628" s="2" t="s">
        <v>558</v>
      </c>
      <c r="B628" s="2" t="s">
        <v>559</v>
      </c>
      <c r="C628" s="6">
        <f aca="true" t="shared" si="318" ref="C628:C633">500000/E628</f>
        <v>2732.24043715847</v>
      </c>
      <c r="D628" s="2" t="s">
        <v>10</v>
      </c>
      <c r="E628" s="2">
        <v>183</v>
      </c>
      <c r="F628" s="2">
        <v>185</v>
      </c>
      <c r="G628" s="20">
        <f t="shared" si="317"/>
        <v>5464.48087431694</v>
      </c>
      <c r="H628" s="20">
        <f>G628/C628</f>
        <v>2</v>
      </c>
      <c r="I628" s="20">
        <f>H628/E628*100</f>
        <v>1.092896174863388</v>
      </c>
      <c r="J628" s="8">
        <f>H628*C628</f>
        <v>5464.48087431694</v>
      </c>
    </row>
    <row r="629" spans="1:10" s="1" customFormat="1" ht="20.25" customHeight="1">
      <c r="A629" s="2" t="s">
        <v>556</v>
      </c>
      <c r="B629" s="2" t="s">
        <v>557</v>
      </c>
      <c r="C629" s="6">
        <f t="shared" si="318"/>
        <v>1724.1379310344828</v>
      </c>
      <c r="D629" s="2" t="s">
        <v>10</v>
      </c>
      <c r="E629" s="2">
        <v>290</v>
      </c>
      <c r="F629" s="2">
        <v>296</v>
      </c>
      <c r="G629" s="20">
        <f t="shared" si="317"/>
        <v>10344.827586206897</v>
      </c>
      <c r="H629" s="20">
        <f>G629/C629</f>
        <v>6</v>
      </c>
      <c r="I629" s="20">
        <f>H629/E629*100</f>
        <v>2.0689655172413794</v>
      </c>
      <c r="J629" s="8">
        <f>H629*C629</f>
        <v>10344.827586206897</v>
      </c>
    </row>
    <row r="630" spans="1:10" s="1" customFormat="1" ht="20.25" customHeight="1">
      <c r="A630" s="2" t="s">
        <v>556</v>
      </c>
      <c r="B630" s="2" t="s">
        <v>551</v>
      </c>
      <c r="C630" s="6">
        <f t="shared" si="318"/>
        <v>1766.7844522968198</v>
      </c>
      <c r="D630" s="2" t="s">
        <v>10</v>
      </c>
      <c r="E630" s="2">
        <v>283</v>
      </c>
      <c r="F630" s="2">
        <v>282</v>
      </c>
      <c r="G630" s="20">
        <f t="shared" si="317"/>
        <v>-1766.7844522968198</v>
      </c>
      <c r="H630" s="20">
        <f>G630/C630</f>
        <v>-1</v>
      </c>
      <c r="I630" s="20">
        <f>H630/E630*100</f>
        <v>-0.35335689045936397</v>
      </c>
      <c r="J630" s="8">
        <f>H630*C630</f>
        <v>-1766.7844522968198</v>
      </c>
    </row>
    <row r="631" spans="1:10" s="1" customFormat="1" ht="20.25" customHeight="1">
      <c r="A631" s="2" t="s">
        <v>554</v>
      </c>
      <c r="B631" s="2" t="s">
        <v>555</v>
      </c>
      <c r="C631" s="6">
        <f t="shared" si="318"/>
        <v>2083.3333333333335</v>
      </c>
      <c r="D631" s="2" t="s">
        <v>10</v>
      </c>
      <c r="E631" s="2">
        <v>240</v>
      </c>
      <c r="F631" s="2">
        <v>245.5</v>
      </c>
      <c r="G631" s="20">
        <f t="shared" si="317"/>
        <v>11458.333333333334</v>
      </c>
      <c r="H631" s="20">
        <f aca="true" t="shared" si="319" ref="H631:H636">G631/C631</f>
        <v>5.5</v>
      </c>
      <c r="I631" s="20">
        <f aca="true" t="shared" si="320" ref="I631:I636">H631/E631*100</f>
        <v>2.2916666666666665</v>
      </c>
      <c r="J631" s="8">
        <f aca="true" t="shared" si="321" ref="J631:J636">H631*C631</f>
        <v>11458.333333333334</v>
      </c>
    </row>
    <row r="632" spans="1:10" s="1" customFormat="1" ht="20.25" customHeight="1">
      <c r="A632" s="2" t="s">
        <v>554</v>
      </c>
      <c r="B632" s="2" t="s">
        <v>365</v>
      </c>
      <c r="C632" s="6">
        <f t="shared" si="318"/>
        <v>1683.5016835016836</v>
      </c>
      <c r="D632" s="2" t="s">
        <v>10</v>
      </c>
      <c r="E632" s="2">
        <v>297</v>
      </c>
      <c r="F632" s="2">
        <v>290</v>
      </c>
      <c r="G632" s="20">
        <f t="shared" si="317"/>
        <v>-11784.511784511786</v>
      </c>
      <c r="H632" s="20">
        <f t="shared" si="319"/>
        <v>-7</v>
      </c>
      <c r="I632" s="20">
        <f t="shared" si="320"/>
        <v>-2.356902356902357</v>
      </c>
      <c r="J632" s="8">
        <f t="shared" si="321"/>
        <v>-11784.511784511786</v>
      </c>
    </row>
    <row r="633" spans="1:10" s="1" customFormat="1" ht="20.25" customHeight="1">
      <c r="A633" s="2" t="s">
        <v>553</v>
      </c>
      <c r="B633" s="2" t="s">
        <v>552</v>
      </c>
      <c r="C633" s="6">
        <f t="shared" si="318"/>
        <v>2252.252252252252</v>
      </c>
      <c r="D633" s="2" t="s">
        <v>10</v>
      </c>
      <c r="E633" s="2">
        <v>222</v>
      </c>
      <c r="F633" s="2">
        <v>229.95</v>
      </c>
      <c r="G633" s="20">
        <f t="shared" si="317"/>
        <v>17905.40540540538</v>
      </c>
      <c r="H633" s="20">
        <f t="shared" si="319"/>
        <v>7.9499999999999895</v>
      </c>
      <c r="I633" s="20">
        <f t="shared" si="320"/>
        <v>3.5810810810810763</v>
      </c>
      <c r="J633" s="8">
        <f t="shared" si="321"/>
        <v>17905.40540540538</v>
      </c>
    </row>
    <row r="634" spans="1:10" s="1" customFormat="1" ht="20.25" customHeight="1">
      <c r="A634" s="2" t="s">
        <v>550</v>
      </c>
      <c r="B634" s="2" t="s">
        <v>551</v>
      </c>
      <c r="C634" s="6">
        <f aca="true" t="shared" si="322" ref="C634:C656">500000/E634</f>
        <v>1766.7844522968198</v>
      </c>
      <c r="D634" s="2" t="s">
        <v>10</v>
      </c>
      <c r="E634" s="2">
        <v>283</v>
      </c>
      <c r="F634" s="2">
        <v>287</v>
      </c>
      <c r="G634" s="20">
        <f t="shared" si="317"/>
        <v>7067.137809187279</v>
      </c>
      <c r="H634" s="20">
        <f t="shared" si="319"/>
        <v>4</v>
      </c>
      <c r="I634" s="20">
        <f t="shared" si="320"/>
        <v>1.4134275618374559</v>
      </c>
      <c r="J634" s="8">
        <f t="shared" si="321"/>
        <v>7067.137809187279</v>
      </c>
    </row>
    <row r="635" spans="1:10" s="1" customFormat="1" ht="20.25" customHeight="1">
      <c r="A635" s="2" t="s">
        <v>549</v>
      </c>
      <c r="B635" s="2" t="s">
        <v>94</v>
      </c>
      <c r="C635" s="6">
        <f t="shared" si="322"/>
        <v>361.794500723589</v>
      </c>
      <c r="D635" s="2" t="s">
        <v>11</v>
      </c>
      <c r="E635" s="2">
        <v>1382</v>
      </c>
      <c r="F635" s="2">
        <v>1385</v>
      </c>
      <c r="G635" s="20">
        <f t="shared" si="317"/>
        <v>-1085.383502170767</v>
      </c>
      <c r="H635" s="20">
        <f t="shared" si="319"/>
        <v>-3</v>
      </c>
      <c r="I635" s="20">
        <f t="shared" si="320"/>
        <v>-0.21707670043415342</v>
      </c>
      <c r="J635" s="8">
        <f t="shared" si="321"/>
        <v>-1085.383502170767</v>
      </c>
    </row>
    <row r="636" spans="1:10" s="1" customFormat="1" ht="20.25" customHeight="1">
      <c r="A636" s="2" t="s">
        <v>549</v>
      </c>
      <c r="B636" s="2" t="s">
        <v>36</v>
      </c>
      <c r="C636" s="6">
        <f t="shared" si="322"/>
        <v>561.7977528089888</v>
      </c>
      <c r="D636" s="2" t="s">
        <v>11</v>
      </c>
      <c r="E636" s="2">
        <v>890</v>
      </c>
      <c r="F636" s="2">
        <v>885.6</v>
      </c>
      <c r="G636" s="20">
        <f t="shared" si="317"/>
        <v>2471.910112359538</v>
      </c>
      <c r="H636" s="20">
        <f t="shared" si="319"/>
        <v>4.399999999999977</v>
      </c>
      <c r="I636" s="20">
        <f t="shared" si="320"/>
        <v>0.49438202247190755</v>
      </c>
      <c r="J636" s="8">
        <f t="shared" si="321"/>
        <v>2471.910112359538</v>
      </c>
    </row>
    <row r="637" spans="1:10" s="1" customFormat="1" ht="20.25" customHeight="1">
      <c r="A637" s="2" t="s">
        <v>547</v>
      </c>
      <c r="B637" s="2" t="s">
        <v>548</v>
      </c>
      <c r="C637" s="6">
        <f t="shared" si="322"/>
        <v>1272.264631043257</v>
      </c>
      <c r="D637" s="2" t="s">
        <v>10</v>
      </c>
      <c r="E637" s="2">
        <v>393</v>
      </c>
      <c r="F637" s="2">
        <v>404</v>
      </c>
      <c r="G637" s="20">
        <f t="shared" si="317"/>
        <v>13994.910941475826</v>
      </c>
      <c r="H637" s="20">
        <f aca="true" t="shared" si="323" ref="H637:H642">G637/C637</f>
        <v>11</v>
      </c>
      <c r="I637" s="20">
        <f aca="true" t="shared" si="324" ref="I637:I642">H637/E637*100</f>
        <v>2.7989821882951653</v>
      </c>
      <c r="J637" s="8">
        <f aca="true" t="shared" si="325" ref="J637:J642">H637*C637</f>
        <v>13994.910941475826</v>
      </c>
    </row>
    <row r="638" spans="1:10" s="1" customFormat="1" ht="20.25" customHeight="1">
      <c r="A638" s="2" t="s">
        <v>547</v>
      </c>
      <c r="B638" s="2" t="s">
        <v>87</v>
      </c>
      <c r="C638" s="6">
        <f t="shared" si="322"/>
        <v>702.2471910112359</v>
      </c>
      <c r="D638" s="2" t="s">
        <v>10</v>
      </c>
      <c r="E638" s="2">
        <v>712</v>
      </c>
      <c r="F638" s="2">
        <v>716</v>
      </c>
      <c r="G638" s="20">
        <f t="shared" si="317"/>
        <v>2808.9887640449438</v>
      </c>
      <c r="H638" s="20">
        <f t="shared" si="323"/>
        <v>4</v>
      </c>
      <c r="I638" s="20">
        <f t="shared" si="324"/>
        <v>0.5617977528089888</v>
      </c>
      <c r="J638" s="8">
        <f t="shared" si="325"/>
        <v>2808.9887640449438</v>
      </c>
    </row>
    <row r="639" spans="1:10" s="1" customFormat="1" ht="20.25" customHeight="1">
      <c r="A639" s="2" t="s">
        <v>546</v>
      </c>
      <c r="B639" s="2" t="s">
        <v>440</v>
      </c>
      <c r="C639" s="6">
        <f t="shared" si="322"/>
        <v>1831.5018315018315</v>
      </c>
      <c r="D639" s="2" t="s">
        <v>10</v>
      </c>
      <c r="E639" s="2">
        <v>273</v>
      </c>
      <c r="F639" s="2">
        <v>275.5</v>
      </c>
      <c r="G639" s="20">
        <f t="shared" si="317"/>
        <v>4578.754578754579</v>
      </c>
      <c r="H639" s="20">
        <f t="shared" si="323"/>
        <v>2.5</v>
      </c>
      <c r="I639" s="20">
        <f t="shared" si="324"/>
        <v>0.9157509157509158</v>
      </c>
      <c r="J639" s="8">
        <f t="shared" si="325"/>
        <v>4578.754578754579</v>
      </c>
    </row>
    <row r="640" spans="1:10" s="1" customFormat="1" ht="20.25" customHeight="1">
      <c r="A640" s="2" t="s">
        <v>546</v>
      </c>
      <c r="B640" s="2" t="s">
        <v>87</v>
      </c>
      <c r="C640" s="6">
        <f t="shared" si="322"/>
        <v>698.3240223463687</v>
      </c>
      <c r="D640" s="2" t="s">
        <v>10</v>
      </c>
      <c r="E640" s="2">
        <v>716</v>
      </c>
      <c r="F640" s="2">
        <v>710</v>
      </c>
      <c r="G640" s="20">
        <f t="shared" si="317"/>
        <v>-4189.944134078212</v>
      </c>
      <c r="H640" s="20">
        <f t="shared" si="323"/>
        <v>-6</v>
      </c>
      <c r="I640" s="20">
        <f t="shared" si="324"/>
        <v>-0.8379888268156425</v>
      </c>
      <c r="J640" s="8">
        <f t="shared" si="325"/>
        <v>-4189.944134078212</v>
      </c>
    </row>
    <row r="641" spans="1:10" s="1" customFormat="1" ht="20.25" customHeight="1">
      <c r="A641" s="2" t="s">
        <v>545</v>
      </c>
      <c r="B641" s="2" t="s">
        <v>87</v>
      </c>
      <c r="C641" s="6">
        <f t="shared" si="322"/>
        <v>718.3908045977012</v>
      </c>
      <c r="D641" s="2" t="s">
        <v>10</v>
      </c>
      <c r="E641" s="2">
        <v>696</v>
      </c>
      <c r="F641" s="2">
        <v>705</v>
      </c>
      <c r="G641" s="20">
        <f t="shared" si="317"/>
        <v>6465.517241379311</v>
      </c>
      <c r="H641" s="20">
        <f t="shared" si="323"/>
        <v>9</v>
      </c>
      <c r="I641" s="20">
        <f t="shared" si="324"/>
        <v>1.293103448275862</v>
      </c>
      <c r="J641" s="8">
        <f t="shared" si="325"/>
        <v>6465.517241379311</v>
      </c>
    </row>
    <row r="642" spans="1:10" s="1" customFormat="1" ht="20.25" customHeight="1">
      <c r="A642" s="2" t="s">
        <v>545</v>
      </c>
      <c r="B642" s="2" t="s">
        <v>375</v>
      </c>
      <c r="C642" s="6">
        <f t="shared" si="322"/>
        <v>1811.5942028985507</v>
      </c>
      <c r="D642" s="2" t="s">
        <v>10</v>
      </c>
      <c r="E642" s="2">
        <v>276</v>
      </c>
      <c r="F642" s="2">
        <v>274</v>
      </c>
      <c r="G642" s="20">
        <f t="shared" si="317"/>
        <v>-3623.1884057971015</v>
      </c>
      <c r="H642" s="20">
        <f t="shared" si="323"/>
        <v>-2</v>
      </c>
      <c r="I642" s="20">
        <f t="shared" si="324"/>
        <v>-0.7246376811594203</v>
      </c>
      <c r="J642" s="8">
        <f t="shared" si="325"/>
        <v>-3623.1884057971015</v>
      </c>
    </row>
    <row r="643" spans="1:10" s="1" customFormat="1" ht="20.25" customHeight="1">
      <c r="A643" s="2" t="s">
        <v>544</v>
      </c>
      <c r="B643" s="2" t="s">
        <v>368</v>
      </c>
      <c r="C643" s="6">
        <f t="shared" si="322"/>
        <v>586.8544600938967</v>
      </c>
      <c r="D643" s="2" t="s">
        <v>10</v>
      </c>
      <c r="E643" s="2">
        <v>852</v>
      </c>
      <c r="F643" s="2">
        <v>854.5</v>
      </c>
      <c r="G643" s="20">
        <f t="shared" si="317"/>
        <v>1467.1361502347418</v>
      </c>
      <c r="H643" s="20">
        <f aca="true" t="shared" si="326" ref="H643:H649">G643/C643</f>
        <v>2.5</v>
      </c>
      <c r="I643" s="20">
        <f aca="true" t="shared" si="327" ref="I643:I649">H643/E643*100</f>
        <v>0.2934272300469483</v>
      </c>
      <c r="J643" s="8">
        <f aca="true" t="shared" si="328" ref="J643:J649">H643*C643</f>
        <v>1467.1361502347418</v>
      </c>
    </row>
    <row r="644" spans="1:10" s="1" customFormat="1" ht="20.25" customHeight="1">
      <c r="A644" s="2" t="s">
        <v>544</v>
      </c>
      <c r="B644" s="2" t="s">
        <v>375</v>
      </c>
      <c r="C644" s="6">
        <f t="shared" si="322"/>
        <v>1789.8693395382136</v>
      </c>
      <c r="D644" s="2" t="s">
        <v>10</v>
      </c>
      <c r="E644" s="2">
        <v>279.35</v>
      </c>
      <c r="F644" s="2">
        <v>277</v>
      </c>
      <c r="G644" s="20">
        <f t="shared" si="317"/>
        <v>-4206.192947914843</v>
      </c>
      <c r="H644" s="20">
        <f t="shared" si="326"/>
        <v>-2.3500000000000227</v>
      </c>
      <c r="I644" s="20">
        <f t="shared" si="327"/>
        <v>-0.8412385895829685</v>
      </c>
      <c r="J644" s="8">
        <f t="shared" si="328"/>
        <v>-4206.192947914843</v>
      </c>
    </row>
    <row r="645" spans="1:10" s="1" customFormat="1" ht="20.25" customHeight="1">
      <c r="A645" s="2" t="s">
        <v>543</v>
      </c>
      <c r="B645" s="2" t="s">
        <v>87</v>
      </c>
      <c r="C645" s="6">
        <f t="shared" si="322"/>
        <v>726.7441860465116</v>
      </c>
      <c r="D645" s="2" t="s">
        <v>10</v>
      </c>
      <c r="E645" s="2">
        <v>688</v>
      </c>
      <c r="F645" s="2">
        <v>687.5</v>
      </c>
      <c r="G645" s="20">
        <f t="shared" si="317"/>
        <v>-363.3720930232558</v>
      </c>
      <c r="H645" s="20">
        <f t="shared" si="326"/>
        <v>-0.5</v>
      </c>
      <c r="I645" s="20">
        <f t="shared" si="327"/>
        <v>-0.07267441860465117</v>
      </c>
      <c r="J645" s="8">
        <f t="shared" si="328"/>
        <v>-363.3720930232558</v>
      </c>
    </row>
    <row r="646" spans="1:10" s="1" customFormat="1" ht="20.25" customHeight="1">
      <c r="A646" s="2" t="s">
        <v>543</v>
      </c>
      <c r="B646" s="2" t="s">
        <v>375</v>
      </c>
      <c r="C646" s="6">
        <f t="shared" si="322"/>
        <v>1915.7088122605364</v>
      </c>
      <c r="D646" s="2" t="s">
        <v>11</v>
      </c>
      <c r="E646" s="2">
        <v>261</v>
      </c>
      <c r="F646" s="2">
        <v>264</v>
      </c>
      <c r="G646" s="20">
        <f t="shared" si="317"/>
        <v>-5747.126436781609</v>
      </c>
      <c r="H646" s="20">
        <f t="shared" si="326"/>
        <v>-3</v>
      </c>
      <c r="I646" s="20">
        <f t="shared" si="327"/>
        <v>-1.1494252873563218</v>
      </c>
      <c r="J646" s="8">
        <f t="shared" si="328"/>
        <v>-5747.126436781609</v>
      </c>
    </row>
    <row r="647" spans="1:10" s="1" customFormat="1" ht="20.25" customHeight="1">
      <c r="A647" s="2" t="s">
        <v>542</v>
      </c>
      <c r="B647" s="2" t="s">
        <v>375</v>
      </c>
      <c r="C647" s="6">
        <f t="shared" si="322"/>
        <v>1912.0458891013384</v>
      </c>
      <c r="D647" s="2" t="s">
        <v>10</v>
      </c>
      <c r="E647" s="2">
        <v>261.5</v>
      </c>
      <c r="F647" s="2">
        <v>265</v>
      </c>
      <c r="G647" s="20">
        <f t="shared" si="317"/>
        <v>6692.160611854684</v>
      </c>
      <c r="H647" s="20">
        <f t="shared" si="326"/>
        <v>3.5</v>
      </c>
      <c r="I647" s="20">
        <f t="shared" si="327"/>
        <v>1.338432122370937</v>
      </c>
      <c r="J647" s="8">
        <f t="shared" si="328"/>
        <v>6692.160611854684</v>
      </c>
    </row>
    <row r="648" spans="1:10" s="1" customFormat="1" ht="20.25" customHeight="1">
      <c r="A648" s="2" t="s">
        <v>541</v>
      </c>
      <c r="B648" s="2" t="s">
        <v>375</v>
      </c>
      <c r="C648" s="6">
        <f t="shared" si="322"/>
        <v>1972.3865877712033</v>
      </c>
      <c r="D648" s="2" t="s">
        <v>10</v>
      </c>
      <c r="E648" s="2">
        <v>253.5</v>
      </c>
      <c r="F648" s="2">
        <v>257.5</v>
      </c>
      <c r="G648" s="20">
        <f t="shared" si="317"/>
        <v>7889.546351084813</v>
      </c>
      <c r="H648" s="20">
        <f t="shared" si="326"/>
        <v>4</v>
      </c>
      <c r="I648" s="20">
        <f t="shared" si="327"/>
        <v>1.5779092702169626</v>
      </c>
      <c r="J648" s="8">
        <f t="shared" si="328"/>
        <v>7889.546351084813</v>
      </c>
    </row>
    <row r="649" spans="1:10" s="1" customFormat="1" ht="20.25" customHeight="1">
      <c r="A649" s="2" t="s">
        <v>540</v>
      </c>
      <c r="B649" s="2" t="s">
        <v>196</v>
      </c>
      <c r="C649" s="6">
        <f t="shared" si="322"/>
        <v>305.8103975535168</v>
      </c>
      <c r="D649" s="2" t="s">
        <v>10</v>
      </c>
      <c r="E649" s="2">
        <v>1635</v>
      </c>
      <c r="F649" s="2">
        <v>1652</v>
      </c>
      <c r="G649" s="20">
        <f t="shared" si="317"/>
        <v>5198.7767584097855</v>
      </c>
      <c r="H649" s="20">
        <f t="shared" si="326"/>
        <v>17</v>
      </c>
      <c r="I649" s="20">
        <f t="shared" si="327"/>
        <v>1.039755351681957</v>
      </c>
      <c r="J649" s="8">
        <f t="shared" si="328"/>
        <v>5198.7767584097855</v>
      </c>
    </row>
    <row r="650" spans="1:10" s="1" customFormat="1" ht="20.25" customHeight="1">
      <c r="A650" s="2" t="s">
        <v>536</v>
      </c>
      <c r="B650" s="2" t="s">
        <v>375</v>
      </c>
      <c r="C650" s="6">
        <f t="shared" si="322"/>
        <v>2272.7272727272725</v>
      </c>
      <c r="D650" s="2" t="s">
        <v>10</v>
      </c>
      <c r="E650" s="2">
        <v>220</v>
      </c>
      <c r="F650" s="2">
        <v>226</v>
      </c>
      <c r="G650" s="20">
        <f t="shared" si="317"/>
        <v>13636.363636363636</v>
      </c>
      <c r="H650" s="20">
        <f aca="true" t="shared" si="329" ref="H650:H656">G650/C650</f>
        <v>6</v>
      </c>
      <c r="I650" s="20">
        <f aca="true" t="shared" si="330" ref="I650:I656">H650/E650*100</f>
        <v>2.727272727272727</v>
      </c>
      <c r="J650" s="8">
        <f aca="true" t="shared" si="331" ref="J650:J656">H650*C650</f>
        <v>13636.363636363636</v>
      </c>
    </row>
    <row r="651" spans="1:10" s="1" customFormat="1" ht="20.25" customHeight="1">
      <c r="A651" s="2" t="s">
        <v>536</v>
      </c>
      <c r="B651" s="2" t="s">
        <v>79</v>
      </c>
      <c r="C651" s="6">
        <f t="shared" si="322"/>
        <v>519.7505197505197</v>
      </c>
      <c r="D651" s="2" t="s">
        <v>10</v>
      </c>
      <c r="E651" s="2">
        <v>962</v>
      </c>
      <c r="F651" s="2">
        <v>956</v>
      </c>
      <c r="G651" s="20">
        <f t="shared" si="317"/>
        <v>-3118.5031185031185</v>
      </c>
      <c r="H651" s="20">
        <f t="shared" si="329"/>
        <v>-6</v>
      </c>
      <c r="I651" s="20">
        <f t="shared" si="330"/>
        <v>-0.6237006237006237</v>
      </c>
      <c r="J651" s="8">
        <f t="shared" si="331"/>
        <v>-3118.5031185031185</v>
      </c>
    </row>
    <row r="652" spans="1:10" s="1" customFormat="1" ht="20.25" customHeight="1">
      <c r="A652" s="2" t="s">
        <v>536</v>
      </c>
      <c r="B652" s="2" t="s">
        <v>3</v>
      </c>
      <c r="C652" s="6">
        <f t="shared" si="322"/>
        <v>587.5440658049354</v>
      </c>
      <c r="D652" s="2" t="s">
        <v>11</v>
      </c>
      <c r="E652" s="2">
        <v>851</v>
      </c>
      <c r="F652" s="2">
        <v>857</v>
      </c>
      <c r="G652" s="20">
        <f t="shared" si="317"/>
        <v>-3525.2643948296122</v>
      </c>
      <c r="H652" s="20">
        <f t="shared" si="329"/>
        <v>-6</v>
      </c>
      <c r="I652" s="20">
        <f t="shared" si="330"/>
        <v>-0.7050528789659225</v>
      </c>
      <c r="J652" s="8">
        <f t="shared" si="331"/>
        <v>-3525.2643948296122</v>
      </c>
    </row>
    <row r="653" spans="1:10" s="1" customFormat="1" ht="20.25" customHeight="1">
      <c r="A653" s="2" t="s">
        <v>537</v>
      </c>
      <c r="B653" s="2" t="s">
        <v>538</v>
      </c>
      <c r="C653" s="6">
        <f t="shared" si="322"/>
        <v>825.0825082508251</v>
      </c>
      <c r="D653" s="2" t="s">
        <v>10</v>
      </c>
      <c r="E653" s="2">
        <v>606</v>
      </c>
      <c r="F653" s="2">
        <v>614</v>
      </c>
      <c r="G653" s="20">
        <f t="shared" si="317"/>
        <v>6600.660066006601</v>
      </c>
      <c r="H653" s="20">
        <f t="shared" si="329"/>
        <v>8</v>
      </c>
      <c r="I653" s="20">
        <f t="shared" si="330"/>
        <v>1.3201320132013201</v>
      </c>
      <c r="J653" s="8">
        <f t="shared" si="331"/>
        <v>6600.660066006601</v>
      </c>
    </row>
    <row r="654" spans="1:10" s="1" customFormat="1" ht="20.25" customHeight="1">
      <c r="A654" s="2" t="s">
        <v>539</v>
      </c>
      <c r="B654" s="2" t="s">
        <v>87</v>
      </c>
      <c r="C654" s="6">
        <f t="shared" si="322"/>
        <v>728.862973760933</v>
      </c>
      <c r="D654" s="2" t="s">
        <v>10</v>
      </c>
      <c r="E654" s="2">
        <v>686</v>
      </c>
      <c r="F654" s="2">
        <v>679</v>
      </c>
      <c r="G654" s="20">
        <f t="shared" si="317"/>
        <v>-5102.040816326531</v>
      </c>
      <c r="H654" s="20">
        <f t="shared" si="329"/>
        <v>-7.000000000000001</v>
      </c>
      <c r="I654" s="20">
        <f t="shared" si="330"/>
        <v>-1.0204081632653061</v>
      </c>
      <c r="J654" s="8">
        <f t="shared" si="331"/>
        <v>-5102.040816326531</v>
      </c>
    </row>
    <row r="655" spans="1:10" s="1" customFormat="1" ht="20.25" customHeight="1">
      <c r="A655" s="2" t="s">
        <v>539</v>
      </c>
      <c r="B655" s="2" t="s">
        <v>3</v>
      </c>
      <c r="C655" s="6">
        <f t="shared" si="322"/>
        <v>575.3739930955121</v>
      </c>
      <c r="D655" s="2" t="s">
        <v>11</v>
      </c>
      <c r="E655" s="2">
        <v>869</v>
      </c>
      <c r="F655" s="2">
        <v>862</v>
      </c>
      <c r="G655" s="20">
        <f t="shared" si="317"/>
        <v>4027.6179516685847</v>
      </c>
      <c r="H655" s="20">
        <f t="shared" si="329"/>
        <v>7</v>
      </c>
      <c r="I655" s="20">
        <f t="shared" si="330"/>
        <v>0.805523590333717</v>
      </c>
      <c r="J655" s="8">
        <f t="shared" si="331"/>
        <v>4027.6179516685847</v>
      </c>
    </row>
    <row r="656" spans="1:10" s="1" customFormat="1" ht="20.25" customHeight="1">
      <c r="A656" s="2" t="s">
        <v>539</v>
      </c>
      <c r="B656" s="2" t="s">
        <v>375</v>
      </c>
      <c r="C656" s="6">
        <f t="shared" si="322"/>
        <v>2369.6682464454975</v>
      </c>
      <c r="D656" s="2" t="s">
        <v>10</v>
      </c>
      <c r="E656" s="2">
        <v>211</v>
      </c>
      <c r="F656" s="2">
        <v>209</v>
      </c>
      <c r="G656" s="20">
        <f t="shared" si="317"/>
        <v>-4739.336492890995</v>
      </c>
      <c r="H656" s="20">
        <f t="shared" si="329"/>
        <v>-2</v>
      </c>
      <c r="I656" s="20">
        <f t="shared" si="330"/>
        <v>-0.9478672985781991</v>
      </c>
      <c r="J656" s="8">
        <f t="shared" si="331"/>
        <v>-4739.336492890995</v>
      </c>
    </row>
    <row r="657" spans="1:10" s="1" customFormat="1" ht="20.25" customHeight="1">
      <c r="A657" s="2" t="s">
        <v>535</v>
      </c>
      <c r="B657" s="2" t="s">
        <v>22</v>
      </c>
      <c r="C657" s="6">
        <f aca="true" t="shared" si="332" ref="C657:C668">500000/E657</f>
        <v>3278.688524590164</v>
      </c>
      <c r="D657" s="2" t="s">
        <v>11</v>
      </c>
      <c r="E657" s="2">
        <v>152.5</v>
      </c>
      <c r="F657" s="2">
        <v>151.3</v>
      </c>
      <c r="G657" s="20">
        <f aca="true" t="shared" si="333" ref="G657:G668">(IF($D657="SHORT",$E657-$F657,IF($D657="LONG",$F657-$E657)))*$C657</f>
        <v>3934.4262295081594</v>
      </c>
      <c r="H657" s="20">
        <f>G657/C657</f>
        <v>1.1999999999999886</v>
      </c>
      <c r="I657" s="20">
        <f>H657/E657*100</f>
        <v>0.7868852459016319</v>
      </c>
      <c r="J657" s="8">
        <f>H657*C657</f>
        <v>3934.4262295081594</v>
      </c>
    </row>
    <row r="658" spans="1:10" s="1" customFormat="1" ht="20.25" customHeight="1">
      <c r="A658" s="2" t="s">
        <v>535</v>
      </c>
      <c r="B658" s="2" t="s">
        <v>375</v>
      </c>
      <c r="C658" s="6">
        <f t="shared" si="332"/>
        <v>2433.0900243309</v>
      </c>
      <c r="D658" s="2" t="s">
        <v>10</v>
      </c>
      <c r="E658" s="2">
        <v>205.5</v>
      </c>
      <c r="F658" s="2">
        <v>208</v>
      </c>
      <c r="G658" s="20">
        <f t="shared" si="333"/>
        <v>6082.725060827251</v>
      </c>
      <c r="H658" s="20">
        <f>G658/C658</f>
        <v>2.5</v>
      </c>
      <c r="I658" s="20">
        <f>H658/E658*100</f>
        <v>1.2165450121654502</v>
      </c>
      <c r="J658" s="8">
        <f>H658*C658</f>
        <v>6082.725060827251</v>
      </c>
    </row>
    <row r="659" spans="1:10" s="1" customFormat="1" ht="20.25" customHeight="1">
      <c r="A659" s="2" t="s">
        <v>534</v>
      </c>
      <c r="B659" s="2" t="s">
        <v>375</v>
      </c>
      <c r="C659" s="6">
        <f t="shared" si="332"/>
        <v>2525.252525252525</v>
      </c>
      <c r="D659" s="2" t="s">
        <v>10</v>
      </c>
      <c r="E659" s="2">
        <v>198</v>
      </c>
      <c r="F659" s="2">
        <v>201</v>
      </c>
      <c r="G659" s="20">
        <f t="shared" si="333"/>
        <v>7575.757575757576</v>
      </c>
      <c r="H659" s="20">
        <f>G659/C659</f>
        <v>3</v>
      </c>
      <c r="I659" s="20">
        <f>H659/E659*100</f>
        <v>1.5151515151515151</v>
      </c>
      <c r="J659" s="8">
        <f>H659*C659</f>
        <v>7575.757575757576</v>
      </c>
    </row>
    <row r="660" spans="1:10" s="1" customFormat="1" ht="20.25" customHeight="1">
      <c r="A660" s="15"/>
      <c r="B660" s="15"/>
      <c r="C660" s="14"/>
      <c r="D660" s="15"/>
      <c r="E660" s="15"/>
      <c r="F660" s="15"/>
      <c r="G660" s="21"/>
      <c r="H660" s="21"/>
      <c r="I660" s="24" t="s">
        <v>73</v>
      </c>
      <c r="J660" s="25">
        <f>SUM(J628:J659)</f>
        <v>96413.78845905518</v>
      </c>
    </row>
    <row r="661" spans="1:10" s="1" customFormat="1" ht="20.25" customHeight="1">
      <c r="A661" s="2" t="s">
        <v>533</v>
      </c>
      <c r="B661" s="2" t="s">
        <v>196</v>
      </c>
      <c r="C661" s="6">
        <f t="shared" si="332"/>
        <v>314.4654088050315</v>
      </c>
      <c r="D661" s="2" t="s">
        <v>11</v>
      </c>
      <c r="E661" s="2">
        <v>1590</v>
      </c>
      <c r="F661" s="2">
        <v>1601</v>
      </c>
      <c r="G661" s="20">
        <f t="shared" si="333"/>
        <v>-3459.1194968553464</v>
      </c>
      <c r="H661" s="20">
        <f>G661/C661</f>
        <v>-11</v>
      </c>
      <c r="I661" s="20">
        <f>H661/E661*100</f>
        <v>-0.6918238993710693</v>
      </c>
      <c r="J661" s="8">
        <f>H661*C661</f>
        <v>-3459.1194968553464</v>
      </c>
    </row>
    <row r="662" spans="1:10" s="1" customFormat="1" ht="20.25" customHeight="1">
      <c r="A662" s="2" t="s">
        <v>532</v>
      </c>
      <c r="B662" s="2" t="s">
        <v>90</v>
      </c>
      <c r="C662" s="6">
        <f t="shared" si="332"/>
        <v>1101.3215859030836</v>
      </c>
      <c r="D662" s="2" t="s">
        <v>11</v>
      </c>
      <c r="E662" s="2">
        <v>454</v>
      </c>
      <c r="F662" s="2">
        <v>450.5</v>
      </c>
      <c r="G662" s="20">
        <f t="shared" si="333"/>
        <v>3854.6255506607927</v>
      </c>
      <c r="H662" s="20">
        <f aca="true" t="shared" si="334" ref="H662:H668">G662/C662</f>
        <v>3.5</v>
      </c>
      <c r="I662" s="20">
        <f aca="true" t="shared" si="335" ref="I662:I668">H662/E662*100</f>
        <v>0.7709251101321586</v>
      </c>
      <c r="J662" s="8">
        <f aca="true" t="shared" si="336" ref="J662:J668">H662*C662</f>
        <v>3854.6255506607927</v>
      </c>
    </row>
    <row r="663" spans="1:10" s="1" customFormat="1" ht="20.25" customHeight="1">
      <c r="A663" s="2" t="s">
        <v>532</v>
      </c>
      <c r="B663" s="2" t="s">
        <v>196</v>
      </c>
      <c r="C663" s="6">
        <f t="shared" si="332"/>
        <v>309.2145949288806</v>
      </c>
      <c r="D663" s="2" t="s">
        <v>10</v>
      </c>
      <c r="E663" s="2">
        <v>1617</v>
      </c>
      <c r="F663" s="2">
        <v>1624</v>
      </c>
      <c r="G663" s="20">
        <f t="shared" si="333"/>
        <v>2164.5021645021643</v>
      </c>
      <c r="H663" s="20">
        <f t="shared" si="334"/>
        <v>7</v>
      </c>
      <c r="I663" s="20">
        <f t="shared" si="335"/>
        <v>0.4329004329004329</v>
      </c>
      <c r="J663" s="8">
        <f t="shared" si="336"/>
        <v>2164.5021645021643</v>
      </c>
    </row>
    <row r="664" spans="1:10" s="1" customFormat="1" ht="20.25" customHeight="1">
      <c r="A664" s="2" t="s">
        <v>531</v>
      </c>
      <c r="B664" s="2" t="s">
        <v>79</v>
      </c>
      <c r="C664" s="6">
        <f t="shared" si="332"/>
        <v>513.347022587269</v>
      </c>
      <c r="D664" s="2" t="s">
        <v>11</v>
      </c>
      <c r="E664" s="2">
        <v>974</v>
      </c>
      <c r="F664" s="2">
        <v>971.5</v>
      </c>
      <c r="G664" s="20">
        <f t="shared" si="333"/>
        <v>1283.3675564681723</v>
      </c>
      <c r="H664" s="20">
        <f t="shared" si="334"/>
        <v>2.5</v>
      </c>
      <c r="I664" s="20">
        <f t="shared" si="335"/>
        <v>0.25667351129363447</v>
      </c>
      <c r="J664" s="8">
        <f t="shared" si="336"/>
        <v>1283.3675564681723</v>
      </c>
    </row>
    <row r="665" spans="1:10" s="1" customFormat="1" ht="20.25" customHeight="1">
      <c r="A665" s="2" t="s">
        <v>531</v>
      </c>
      <c r="B665" s="2" t="s">
        <v>196</v>
      </c>
      <c r="C665" s="6">
        <f t="shared" si="332"/>
        <v>310.36623215394167</v>
      </c>
      <c r="D665" s="2" t="s">
        <v>10</v>
      </c>
      <c r="E665" s="2">
        <v>1611</v>
      </c>
      <c r="F665" s="2">
        <v>1618.5</v>
      </c>
      <c r="G665" s="20">
        <f t="shared" si="333"/>
        <v>2327.7467411545626</v>
      </c>
      <c r="H665" s="20">
        <f t="shared" si="334"/>
        <v>7.500000000000001</v>
      </c>
      <c r="I665" s="20">
        <f t="shared" si="335"/>
        <v>0.4655493482309125</v>
      </c>
      <c r="J665" s="8">
        <f t="shared" si="336"/>
        <v>2327.7467411545626</v>
      </c>
    </row>
    <row r="666" spans="1:10" s="1" customFormat="1" ht="20.25" customHeight="1">
      <c r="A666" s="2" t="s">
        <v>530</v>
      </c>
      <c r="B666" s="2" t="s">
        <v>35</v>
      </c>
      <c r="C666" s="6">
        <f t="shared" si="332"/>
        <v>896.7001434720229</v>
      </c>
      <c r="D666" s="2" t="s">
        <v>11</v>
      </c>
      <c r="E666" s="2">
        <v>557.6</v>
      </c>
      <c r="F666" s="2">
        <v>549.45</v>
      </c>
      <c r="G666" s="20">
        <f t="shared" si="333"/>
        <v>7308.106169296966</v>
      </c>
      <c r="H666" s="20">
        <f t="shared" si="334"/>
        <v>8.149999999999977</v>
      </c>
      <c r="I666" s="20">
        <f t="shared" si="335"/>
        <v>1.4616212338593932</v>
      </c>
      <c r="J666" s="8">
        <f t="shared" si="336"/>
        <v>7308.106169296966</v>
      </c>
    </row>
    <row r="667" spans="1:10" s="1" customFormat="1" ht="20.25" customHeight="1">
      <c r="A667" s="2" t="s">
        <v>530</v>
      </c>
      <c r="B667" s="2" t="s">
        <v>196</v>
      </c>
      <c r="C667" s="6">
        <f t="shared" si="332"/>
        <v>310.75201988812927</v>
      </c>
      <c r="D667" s="2" t="s">
        <v>10</v>
      </c>
      <c r="E667" s="2">
        <v>1609</v>
      </c>
      <c r="F667" s="2">
        <v>1624</v>
      </c>
      <c r="G667" s="20">
        <f t="shared" si="333"/>
        <v>4661.280298321939</v>
      </c>
      <c r="H667" s="20">
        <f t="shared" si="334"/>
        <v>15</v>
      </c>
      <c r="I667" s="20">
        <f t="shared" si="335"/>
        <v>0.9322560596643878</v>
      </c>
      <c r="J667" s="8">
        <f t="shared" si="336"/>
        <v>4661.280298321939</v>
      </c>
    </row>
    <row r="668" spans="1:10" s="1" customFormat="1" ht="20.25" customHeight="1">
      <c r="A668" s="2" t="s">
        <v>529</v>
      </c>
      <c r="B668" s="2" t="s">
        <v>3</v>
      </c>
      <c r="C668" s="6">
        <f t="shared" si="332"/>
        <v>593.1198102016607</v>
      </c>
      <c r="D668" s="2" t="s">
        <v>10</v>
      </c>
      <c r="E668" s="2">
        <v>843</v>
      </c>
      <c r="F668" s="2">
        <v>836</v>
      </c>
      <c r="G668" s="20">
        <f t="shared" si="333"/>
        <v>-4151.838671411625</v>
      </c>
      <c r="H668" s="20">
        <f t="shared" si="334"/>
        <v>-7</v>
      </c>
      <c r="I668" s="20">
        <f t="shared" si="335"/>
        <v>-0.8303677342823249</v>
      </c>
      <c r="J668" s="8">
        <f t="shared" si="336"/>
        <v>-4151.838671411625</v>
      </c>
    </row>
    <row r="669" spans="1:10" s="1" customFormat="1" ht="20.25" customHeight="1">
      <c r="A669" s="2" t="s">
        <v>515</v>
      </c>
      <c r="B669" s="2" t="s">
        <v>489</v>
      </c>
      <c r="C669" s="6">
        <f aca="true" t="shared" si="337" ref="C669:C685">500000/E669</f>
        <v>507.0993914807302</v>
      </c>
      <c r="D669" s="2" t="s">
        <v>10</v>
      </c>
      <c r="E669" s="2">
        <v>986</v>
      </c>
      <c r="F669" s="2">
        <v>995</v>
      </c>
      <c r="G669" s="20">
        <f aca="true" t="shared" si="338" ref="G669:G685">(IF($D669="SHORT",$E669-$F669,IF($D669="LONG",$F669-$E669)))*$C669</f>
        <v>4563.894523326572</v>
      </c>
      <c r="H669" s="20">
        <f aca="true" t="shared" si="339" ref="H669:H685">G669/C669</f>
        <v>9</v>
      </c>
      <c r="I669" s="20">
        <f aca="true" t="shared" si="340" ref="I669:I685">H669/E669*100</f>
        <v>0.9127789046653144</v>
      </c>
      <c r="J669" s="8">
        <f aca="true" t="shared" si="341" ref="J669:J685">H669*C669</f>
        <v>4563.894523326572</v>
      </c>
    </row>
    <row r="670" spans="1:10" s="1" customFormat="1" ht="20.25" customHeight="1">
      <c r="A670" s="2" t="s">
        <v>515</v>
      </c>
      <c r="B670" s="2" t="s">
        <v>33</v>
      </c>
      <c r="C670" s="6">
        <f t="shared" si="337"/>
        <v>556.7928730512249</v>
      </c>
      <c r="D670" s="2" t="s">
        <v>10</v>
      </c>
      <c r="E670" s="2">
        <v>898</v>
      </c>
      <c r="F670" s="2">
        <v>907</v>
      </c>
      <c r="G670" s="20">
        <f t="shared" si="338"/>
        <v>5011.135857461024</v>
      </c>
      <c r="H670" s="20">
        <f t="shared" si="339"/>
        <v>9</v>
      </c>
      <c r="I670" s="20">
        <f t="shared" si="340"/>
        <v>1.0022271714922049</v>
      </c>
      <c r="J670" s="8">
        <f t="shared" si="341"/>
        <v>5011.135857461024</v>
      </c>
    </row>
    <row r="671" spans="1:10" s="1" customFormat="1" ht="20.25" customHeight="1">
      <c r="A671" s="2" t="s">
        <v>515</v>
      </c>
      <c r="B671" s="2" t="s">
        <v>516</v>
      </c>
      <c r="C671" s="6">
        <f t="shared" si="337"/>
        <v>555.5555555555555</v>
      </c>
      <c r="D671" s="2" t="s">
        <v>10</v>
      </c>
      <c r="E671" s="2">
        <v>900</v>
      </c>
      <c r="F671" s="2">
        <v>893</v>
      </c>
      <c r="G671" s="20">
        <f t="shared" si="338"/>
        <v>-3888.8888888888887</v>
      </c>
      <c r="H671" s="20">
        <f t="shared" si="339"/>
        <v>-7</v>
      </c>
      <c r="I671" s="20">
        <f t="shared" si="340"/>
        <v>-0.7777777777777778</v>
      </c>
      <c r="J671" s="8">
        <f t="shared" si="341"/>
        <v>-3888.8888888888887</v>
      </c>
    </row>
    <row r="672" spans="1:10" s="1" customFormat="1" ht="20.25" customHeight="1">
      <c r="A672" s="2" t="s">
        <v>514</v>
      </c>
      <c r="B672" s="2" t="s">
        <v>87</v>
      </c>
      <c r="C672" s="6">
        <f t="shared" si="337"/>
        <v>724.6376811594203</v>
      </c>
      <c r="D672" s="2" t="s">
        <v>10</v>
      </c>
      <c r="E672" s="2">
        <v>690</v>
      </c>
      <c r="F672" s="2">
        <v>684</v>
      </c>
      <c r="G672" s="20">
        <f t="shared" si="338"/>
        <v>-4347.826086956522</v>
      </c>
      <c r="H672" s="20">
        <f t="shared" si="339"/>
        <v>-6.000000000000001</v>
      </c>
      <c r="I672" s="20">
        <f t="shared" si="340"/>
        <v>-0.8695652173913045</v>
      </c>
      <c r="J672" s="8">
        <f t="shared" si="341"/>
        <v>-4347.826086956522</v>
      </c>
    </row>
    <row r="673" spans="1:10" s="1" customFormat="1" ht="20.25" customHeight="1">
      <c r="A673" s="2" t="s">
        <v>514</v>
      </c>
      <c r="B673" s="2" t="s">
        <v>33</v>
      </c>
      <c r="C673" s="6">
        <f t="shared" si="337"/>
        <v>559.2841163310962</v>
      </c>
      <c r="D673" s="2" t="s">
        <v>11</v>
      </c>
      <c r="E673" s="2">
        <v>894</v>
      </c>
      <c r="F673" s="2">
        <v>886.5</v>
      </c>
      <c r="G673" s="20">
        <f t="shared" si="338"/>
        <v>4194.6308724832215</v>
      </c>
      <c r="H673" s="20">
        <f t="shared" si="339"/>
        <v>7.499999999999999</v>
      </c>
      <c r="I673" s="20">
        <f t="shared" si="340"/>
        <v>0.8389261744966441</v>
      </c>
      <c r="J673" s="8">
        <f t="shared" si="341"/>
        <v>4194.6308724832215</v>
      </c>
    </row>
    <row r="674" spans="1:10" s="1" customFormat="1" ht="20.25" customHeight="1">
      <c r="A674" s="2" t="s">
        <v>513</v>
      </c>
      <c r="B674" s="2" t="s">
        <v>87</v>
      </c>
      <c r="C674" s="6">
        <f t="shared" si="337"/>
        <v>733.1378299120234</v>
      </c>
      <c r="D674" s="2" t="s">
        <v>10</v>
      </c>
      <c r="E674" s="2">
        <v>682</v>
      </c>
      <c r="F674" s="2">
        <v>692</v>
      </c>
      <c r="G674" s="20">
        <f t="shared" si="338"/>
        <v>7331.378299120234</v>
      </c>
      <c r="H674" s="20">
        <f t="shared" si="339"/>
        <v>10</v>
      </c>
      <c r="I674" s="20">
        <f t="shared" si="340"/>
        <v>1.466275659824047</v>
      </c>
      <c r="J674" s="8">
        <f t="shared" si="341"/>
        <v>7331.378299120234</v>
      </c>
    </row>
    <row r="675" spans="1:10" s="1" customFormat="1" ht="20.25" customHeight="1">
      <c r="A675" s="2" t="s">
        <v>513</v>
      </c>
      <c r="B675" s="2" t="s">
        <v>33</v>
      </c>
      <c r="C675" s="6">
        <f t="shared" si="337"/>
        <v>550.6607929515418</v>
      </c>
      <c r="D675" s="2" t="s">
        <v>11</v>
      </c>
      <c r="E675" s="2">
        <v>908</v>
      </c>
      <c r="F675" s="2">
        <v>913</v>
      </c>
      <c r="G675" s="20">
        <f t="shared" si="338"/>
        <v>-2753.303964757709</v>
      </c>
      <c r="H675" s="20">
        <f t="shared" si="339"/>
        <v>-5</v>
      </c>
      <c r="I675" s="20">
        <f t="shared" si="340"/>
        <v>-0.5506607929515419</v>
      </c>
      <c r="J675" s="8">
        <f t="shared" si="341"/>
        <v>-2753.303964757709</v>
      </c>
    </row>
    <row r="676" spans="1:10" s="1" customFormat="1" ht="20.25" customHeight="1">
      <c r="A676" s="2" t="s">
        <v>513</v>
      </c>
      <c r="B676" s="2" t="s">
        <v>489</v>
      </c>
      <c r="C676" s="6">
        <f t="shared" si="337"/>
        <v>523.5602094240837</v>
      </c>
      <c r="D676" s="2" t="s">
        <v>10</v>
      </c>
      <c r="E676" s="2">
        <v>955</v>
      </c>
      <c r="F676" s="2">
        <v>960</v>
      </c>
      <c r="G676" s="20">
        <f t="shared" si="338"/>
        <v>2617.801047120419</v>
      </c>
      <c r="H676" s="20">
        <f t="shared" si="339"/>
        <v>5</v>
      </c>
      <c r="I676" s="20">
        <f t="shared" si="340"/>
        <v>0.5235602094240838</v>
      </c>
      <c r="J676" s="8">
        <f t="shared" si="341"/>
        <v>2617.801047120419</v>
      </c>
    </row>
    <row r="677" spans="1:10" s="1" customFormat="1" ht="20.25" customHeight="1">
      <c r="A677" s="2" t="s">
        <v>512</v>
      </c>
      <c r="B677" s="2" t="s">
        <v>87</v>
      </c>
      <c r="C677" s="6">
        <f t="shared" si="337"/>
        <v>728.862973760933</v>
      </c>
      <c r="D677" s="2" t="s">
        <v>10</v>
      </c>
      <c r="E677" s="2">
        <v>686</v>
      </c>
      <c r="F677" s="2">
        <v>680</v>
      </c>
      <c r="G677" s="20">
        <f t="shared" si="338"/>
        <v>-4373.1778425655975</v>
      </c>
      <c r="H677" s="20">
        <f t="shared" si="339"/>
        <v>-6</v>
      </c>
      <c r="I677" s="20">
        <f t="shared" si="340"/>
        <v>-0.8746355685131195</v>
      </c>
      <c r="J677" s="8">
        <f t="shared" si="341"/>
        <v>-4373.1778425655975</v>
      </c>
    </row>
    <row r="678" spans="1:10" s="1" customFormat="1" ht="20.25" customHeight="1">
      <c r="A678" s="2" t="s">
        <v>512</v>
      </c>
      <c r="B678" s="2" t="s">
        <v>3</v>
      </c>
      <c r="C678" s="6">
        <f t="shared" si="337"/>
        <v>615.7635467980296</v>
      </c>
      <c r="D678" s="2" t="s">
        <v>10</v>
      </c>
      <c r="E678" s="2">
        <v>812</v>
      </c>
      <c r="F678" s="2">
        <v>805</v>
      </c>
      <c r="G678" s="20">
        <f t="shared" si="338"/>
        <v>-4310.3448275862065</v>
      </c>
      <c r="H678" s="20">
        <f t="shared" si="339"/>
        <v>-6.999999999999999</v>
      </c>
      <c r="I678" s="20">
        <f t="shared" si="340"/>
        <v>-0.8620689655172412</v>
      </c>
      <c r="J678" s="8">
        <f t="shared" si="341"/>
        <v>-4310.3448275862065</v>
      </c>
    </row>
    <row r="679" spans="1:10" s="1" customFormat="1" ht="20.25" customHeight="1">
      <c r="A679" s="2" t="s">
        <v>511</v>
      </c>
      <c r="B679" s="2" t="s">
        <v>87</v>
      </c>
      <c r="C679" s="6">
        <f t="shared" si="337"/>
        <v>725.6894049346879</v>
      </c>
      <c r="D679" s="2" t="s">
        <v>10</v>
      </c>
      <c r="E679" s="2">
        <v>689</v>
      </c>
      <c r="F679" s="2">
        <v>682</v>
      </c>
      <c r="G679" s="20">
        <f t="shared" si="338"/>
        <v>-5079.825834542815</v>
      </c>
      <c r="H679" s="20">
        <f t="shared" si="339"/>
        <v>-6.999999999999999</v>
      </c>
      <c r="I679" s="20">
        <f t="shared" si="340"/>
        <v>-1.015965166908563</v>
      </c>
      <c r="J679" s="8">
        <f t="shared" si="341"/>
        <v>-5079.825834542815</v>
      </c>
    </row>
    <row r="680" spans="1:10" s="1" customFormat="1" ht="20.25" customHeight="1">
      <c r="A680" s="2" t="s">
        <v>511</v>
      </c>
      <c r="B680" s="2" t="s">
        <v>79</v>
      </c>
      <c r="C680" s="6">
        <f t="shared" si="337"/>
        <v>539.9568034557235</v>
      </c>
      <c r="D680" s="2" t="s">
        <v>10</v>
      </c>
      <c r="E680" s="2">
        <v>926</v>
      </c>
      <c r="F680" s="2">
        <v>935</v>
      </c>
      <c r="G680" s="20">
        <f t="shared" si="338"/>
        <v>4859.611231101511</v>
      </c>
      <c r="H680" s="20">
        <f t="shared" si="339"/>
        <v>9</v>
      </c>
      <c r="I680" s="20">
        <f t="shared" si="340"/>
        <v>0.9719222462203023</v>
      </c>
      <c r="J680" s="8">
        <f t="shared" si="341"/>
        <v>4859.611231101511</v>
      </c>
    </row>
    <row r="681" spans="1:10" s="1" customFormat="1" ht="20.25" customHeight="1">
      <c r="A681" s="2" t="s">
        <v>509</v>
      </c>
      <c r="B681" s="2" t="s">
        <v>28</v>
      </c>
      <c r="C681" s="6">
        <f t="shared" si="337"/>
        <v>434.7826086956522</v>
      </c>
      <c r="D681" s="2" t="s">
        <v>10</v>
      </c>
      <c r="E681" s="2">
        <v>1150</v>
      </c>
      <c r="F681" s="2">
        <v>1153.8</v>
      </c>
      <c r="G681" s="20">
        <f t="shared" si="338"/>
        <v>1652.1739130434585</v>
      </c>
      <c r="H681" s="20">
        <f t="shared" si="339"/>
        <v>3.7999999999999545</v>
      </c>
      <c r="I681" s="20">
        <f t="shared" si="340"/>
        <v>0.3304347826086917</v>
      </c>
      <c r="J681" s="8">
        <f t="shared" si="341"/>
        <v>1652.1739130434585</v>
      </c>
    </row>
    <row r="682" spans="1:10" s="1" customFormat="1" ht="20.25" customHeight="1">
      <c r="A682" s="2" t="s">
        <v>509</v>
      </c>
      <c r="B682" s="2" t="s">
        <v>510</v>
      </c>
      <c r="C682" s="6">
        <f t="shared" si="337"/>
        <v>2941.176470588235</v>
      </c>
      <c r="D682" s="2" t="s">
        <v>10</v>
      </c>
      <c r="E682" s="2">
        <v>170</v>
      </c>
      <c r="F682" s="2">
        <v>172.5</v>
      </c>
      <c r="G682" s="20">
        <f t="shared" si="338"/>
        <v>7352.941176470587</v>
      </c>
      <c r="H682" s="20">
        <f t="shared" si="339"/>
        <v>2.5</v>
      </c>
      <c r="I682" s="20">
        <f t="shared" si="340"/>
        <v>1.4705882352941175</v>
      </c>
      <c r="J682" s="8">
        <f t="shared" si="341"/>
        <v>7352.941176470587</v>
      </c>
    </row>
    <row r="683" spans="1:10" s="1" customFormat="1" ht="20.25" customHeight="1">
      <c r="A683" s="2" t="s">
        <v>508</v>
      </c>
      <c r="B683" s="2" t="s">
        <v>31</v>
      </c>
      <c r="C683" s="6">
        <f t="shared" si="337"/>
        <v>429.18454935622316</v>
      </c>
      <c r="D683" s="2" t="s">
        <v>10</v>
      </c>
      <c r="E683" s="2">
        <v>1165</v>
      </c>
      <c r="F683" s="2">
        <v>1172</v>
      </c>
      <c r="G683" s="20">
        <f t="shared" si="338"/>
        <v>3004.291845493562</v>
      </c>
      <c r="H683" s="20">
        <f t="shared" si="339"/>
        <v>7</v>
      </c>
      <c r="I683" s="20">
        <f t="shared" si="340"/>
        <v>0.6008583690987125</v>
      </c>
      <c r="J683" s="8">
        <f t="shared" si="341"/>
        <v>3004.291845493562</v>
      </c>
    </row>
    <row r="684" spans="1:10" s="1" customFormat="1" ht="20.25" customHeight="1">
      <c r="A684" s="2" t="s">
        <v>508</v>
      </c>
      <c r="B684" s="2" t="s">
        <v>90</v>
      </c>
      <c r="C684" s="6">
        <f t="shared" si="337"/>
        <v>1066.0980810234541</v>
      </c>
      <c r="D684" s="2" t="s">
        <v>10</v>
      </c>
      <c r="E684" s="2">
        <v>469</v>
      </c>
      <c r="F684" s="2">
        <v>464</v>
      </c>
      <c r="G684" s="20">
        <f t="shared" si="338"/>
        <v>-5330.490405117271</v>
      </c>
      <c r="H684" s="20">
        <f t="shared" si="339"/>
        <v>-5</v>
      </c>
      <c r="I684" s="20">
        <f t="shared" si="340"/>
        <v>-1.0660980810234542</v>
      </c>
      <c r="J684" s="8">
        <f t="shared" si="341"/>
        <v>-5330.490405117271</v>
      </c>
    </row>
    <row r="685" spans="1:10" s="1" customFormat="1" ht="20.25" customHeight="1">
      <c r="A685" s="2" t="s">
        <v>508</v>
      </c>
      <c r="B685" s="2" t="s">
        <v>79</v>
      </c>
      <c r="C685" s="6">
        <f t="shared" si="337"/>
        <v>538.7931034482758</v>
      </c>
      <c r="D685" s="2" t="s">
        <v>10</v>
      </c>
      <c r="E685" s="2">
        <v>928</v>
      </c>
      <c r="F685" s="2">
        <v>920</v>
      </c>
      <c r="G685" s="20">
        <f t="shared" si="338"/>
        <v>-4310.3448275862065</v>
      </c>
      <c r="H685" s="20">
        <f t="shared" si="339"/>
        <v>-8</v>
      </c>
      <c r="I685" s="20">
        <f t="shared" si="340"/>
        <v>-0.8620689655172413</v>
      </c>
      <c r="J685" s="8">
        <f t="shared" si="341"/>
        <v>-4310.3448275862065</v>
      </c>
    </row>
    <row r="686" spans="1:10" s="1" customFormat="1" ht="20.25" customHeight="1">
      <c r="A686" s="2" t="s">
        <v>126</v>
      </c>
      <c r="B686" s="2" t="s">
        <v>24</v>
      </c>
      <c r="C686" s="6">
        <f>500000/E686</f>
        <v>5524.861878453039</v>
      </c>
      <c r="D686" s="2" t="s">
        <v>10</v>
      </c>
      <c r="E686" s="2">
        <v>90.5</v>
      </c>
      <c r="F686" s="2">
        <v>91</v>
      </c>
      <c r="G686" s="20">
        <f>(IF($D686="SHORT",$E686-$F686,IF($D686="LONG",$F686-$E686)))*$C686</f>
        <v>2762.4309392265195</v>
      </c>
      <c r="H686" s="20">
        <f>G686/C686</f>
        <v>0.5</v>
      </c>
      <c r="I686" s="20">
        <f>H686/E686*100</f>
        <v>0.5524861878453038</v>
      </c>
      <c r="J686" s="8">
        <f>H686*C686</f>
        <v>2762.4309392265195</v>
      </c>
    </row>
    <row r="687" spans="1:10" s="1" customFormat="1" ht="20.25" customHeight="1">
      <c r="A687" s="2" t="s">
        <v>125</v>
      </c>
      <c r="B687" s="2" t="s">
        <v>3</v>
      </c>
      <c r="C687" s="6">
        <f>500000/E687</f>
        <v>630.517023959647</v>
      </c>
      <c r="D687" s="2" t="s">
        <v>10</v>
      </c>
      <c r="E687" s="2">
        <v>793</v>
      </c>
      <c r="F687" s="2">
        <v>786</v>
      </c>
      <c r="G687" s="20">
        <f>(IF($D687="SHORT",$E687-$F687,IF($D687="LONG",$F687-$E687)))*$C687</f>
        <v>-4413.619167717528</v>
      </c>
      <c r="H687" s="20">
        <f>G687/C687</f>
        <v>-6.999999999999999</v>
      </c>
      <c r="I687" s="20">
        <f>H687/E687*100</f>
        <v>-0.8827238335435056</v>
      </c>
      <c r="J687" s="8">
        <f>H687*C687</f>
        <v>-4413.619167717528</v>
      </c>
    </row>
    <row r="688" spans="1:10" s="1" customFormat="1" ht="20.25" customHeight="1">
      <c r="A688" s="2" t="s">
        <v>125</v>
      </c>
      <c r="B688" s="2" t="s">
        <v>0</v>
      </c>
      <c r="C688" s="6">
        <f>500000/E688</f>
        <v>2100.840336134454</v>
      </c>
      <c r="D688" s="2" t="s">
        <v>10</v>
      </c>
      <c r="E688" s="2">
        <v>238</v>
      </c>
      <c r="F688" s="2">
        <v>236</v>
      </c>
      <c r="G688" s="20">
        <f>(IF($D688="SHORT",$E688-$F688,IF($D688="LONG",$F688-$E688)))*$C688</f>
        <v>-4201.680672268908</v>
      </c>
      <c r="H688" s="20">
        <f>G688/C688</f>
        <v>-2</v>
      </c>
      <c r="I688" s="20">
        <f>H688/E688*100</f>
        <v>-0.8403361344537815</v>
      </c>
      <c r="J688" s="8">
        <f>H688*C688</f>
        <v>-4201.680672268908</v>
      </c>
    </row>
    <row r="689" spans="1:10" s="1" customFormat="1" ht="20.25" customHeight="1">
      <c r="A689" s="2" t="s">
        <v>125</v>
      </c>
      <c r="B689" s="2" t="s">
        <v>24</v>
      </c>
      <c r="C689" s="6">
        <f>500000/E689</f>
        <v>5274.261603375528</v>
      </c>
      <c r="D689" s="2" t="s">
        <v>10</v>
      </c>
      <c r="E689" s="2">
        <v>94.8</v>
      </c>
      <c r="F689" s="2">
        <v>93.7</v>
      </c>
      <c r="G689" s="20">
        <f>(IF($D689="SHORT",$E689-$F689,IF($D689="LONG",$F689-$E689)))*$C689</f>
        <v>-5801.68776371305</v>
      </c>
      <c r="H689" s="20">
        <f>G689/C689</f>
        <v>-1.0999999999999943</v>
      </c>
      <c r="I689" s="20">
        <f>H689/E689*100</f>
        <v>-1.16033755274261</v>
      </c>
      <c r="J689" s="8">
        <f>H689*C689</f>
        <v>-5801.68776371305</v>
      </c>
    </row>
    <row r="690" spans="1:10" s="1" customFormat="1" ht="20.25" customHeight="1">
      <c r="A690" s="2" t="s">
        <v>124</v>
      </c>
      <c r="B690" s="2" t="s">
        <v>0</v>
      </c>
      <c r="C690" s="6">
        <f>500000/E690</f>
        <v>1977.8481012658226</v>
      </c>
      <c r="D690" s="2" t="s">
        <v>11</v>
      </c>
      <c r="E690" s="2">
        <v>252.8</v>
      </c>
      <c r="F690" s="2">
        <v>248</v>
      </c>
      <c r="G690" s="20">
        <f>(IF($D690="SHORT",$E690-$F690,IF($D690="LONG",$F690-$E690)))*$C690</f>
        <v>9493.670886075972</v>
      </c>
      <c r="H690" s="20">
        <f>G690/C690</f>
        <v>4.800000000000011</v>
      </c>
      <c r="I690" s="20">
        <f>H690/E690*100</f>
        <v>1.8987341772151944</v>
      </c>
      <c r="J690" s="8">
        <f>H690*C690</f>
        <v>9493.670886075972</v>
      </c>
    </row>
    <row r="691" spans="1:10" s="1" customFormat="1" ht="20.25" customHeight="1">
      <c r="A691" s="2" t="s">
        <v>124</v>
      </c>
      <c r="B691" s="2" t="s">
        <v>3</v>
      </c>
      <c r="C691" s="6">
        <f aca="true" t="shared" si="342" ref="C691:C696">500000/E691</f>
        <v>619.5786864931846</v>
      </c>
      <c r="D691" s="2" t="s">
        <v>10</v>
      </c>
      <c r="E691" s="2">
        <v>807</v>
      </c>
      <c r="F691" s="2">
        <v>816</v>
      </c>
      <c r="G691" s="20">
        <f aca="true" t="shared" si="343" ref="G691:G696">(IF($D691="SHORT",$E691-$F691,IF($D691="LONG",$F691-$E691)))*$C691</f>
        <v>5576.208178438661</v>
      </c>
      <c r="H691" s="20">
        <f aca="true" t="shared" si="344" ref="H691:H696">G691/C691</f>
        <v>9</v>
      </c>
      <c r="I691" s="20">
        <f aca="true" t="shared" si="345" ref="I691:I696">H691/E691*100</f>
        <v>1.1152416356877324</v>
      </c>
      <c r="J691" s="8">
        <f aca="true" t="shared" si="346" ref="J691:J696">H691*C691</f>
        <v>5576.208178438661</v>
      </c>
    </row>
    <row r="692" spans="1:10" s="1" customFormat="1" ht="20.25" customHeight="1">
      <c r="A692" s="2" t="s">
        <v>122</v>
      </c>
      <c r="B692" s="2" t="s">
        <v>3</v>
      </c>
      <c r="C692" s="6">
        <f t="shared" si="342"/>
        <v>642.6735218508998</v>
      </c>
      <c r="D692" s="2" t="s">
        <v>10</v>
      </c>
      <c r="E692" s="2">
        <v>778</v>
      </c>
      <c r="F692" s="2">
        <v>784</v>
      </c>
      <c r="G692" s="20">
        <f t="shared" si="343"/>
        <v>3856.0411311053986</v>
      </c>
      <c r="H692" s="20">
        <f t="shared" si="344"/>
        <v>6</v>
      </c>
      <c r="I692" s="20">
        <f t="shared" si="345"/>
        <v>0.7712082262210797</v>
      </c>
      <c r="J692" s="8">
        <f t="shared" si="346"/>
        <v>3856.0411311053986</v>
      </c>
    </row>
    <row r="693" spans="1:10" s="1" customFormat="1" ht="20.25" customHeight="1">
      <c r="A693" s="2" t="s">
        <v>122</v>
      </c>
      <c r="B693" s="2" t="s">
        <v>123</v>
      </c>
      <c r="C693" s="6">
        <f t="shared" si="342"/>
        <v>801.2820512820513</v>
      </c>
      <c r="D693" s="2" t="s">
        <v>10</v>
      </c>
      <c r="E693" s="2">
        <v>624</v>
      </c>
      <c r="F693" s="2">
        <v>617</v>
      </c>
      <c r="G693" s="20">
        <f t="shared" si="343"/>
        <v>-5608.974358974359</v>
      </c>
      <c r="H693" s="20">
        <f t="shared" si="344"/>
        <v>-7.000000000000001</v>
      </c>
      <c r="I693" s="20">
        <f t="shared" si="345"/>
        <v>-1.121794871794872</v>
      </c>
      <c r="J693" s="8">
        <f t="shared" si="346"/>
        <v>-5608.974358974359</v>
      </c>
    </row>
    <row r="694" spans="1:10" s="1" customFormat="1" ht="20.25" customHeight="1">
      <c r="A694" s="2" t="s">
        <v>119</v>
      </c>
      <c r="B694" s="2" t="s">
        <v>121</v>
      </c>
      <c r="C694" s="6">
        <f t="shared" si="342"/>
        <v>1237.6237623762377</v>
      </c>
      <c r="D694" s="2" t="s">
        <v>11</v>
      </c>
      <c r="E694" s="2">
        <v>404</v>
      </c>
      <c r="F694" s="2">
        <v>400</v>
      </c>
      <c r="G694" s="20">
        <f t="shared" si="343"/>
        <v>4950.495049504951</v>
      </c>
      <c r="H694" s="20">
        <f t="shared" si="344"/>
        <v>4</v>
      </c>
      <c r="I694" s="20">
        <f t="shared" si="345"/>
        <v>0.9900990099009901</v>
      </c>
      <c r="J694" s="8">
        <f t="shared" si="346"/>
        <v>4950.495049504951</v>
      </c>
    </row>
    <row r="695" spans="1:10" s="1" customFormat="1" ht="20.25" customHeight="1">
      <c r="A695" s="2" t="s">
        <v>119</v>
      </c>
      <c r="B695" s="2" t="s">
        <v>90</v>
      </c>
      <c r="C695" s="6">
        <f t="shared" si="342"/>
        <v>990.0990099009902</v>
      </c>
      <c r="D695" s="2" t="s">
        <v>10</v>
      </c>
      <c r="E695" s="2">
        <v>505</v>
      </c>
      <c r="F695" s="2">
        <v>510.5</v>
      </c>
      <c r="G695" s="20">
        <f t="shared" si="343"/>
        <v>5445.544554455446</v>
      </c>
      <c r="H695" s="20">
        <f t="shared" si="344"/>
        <v>5.5</v>
      </c>
      <c r="I695" s="20">
        <f t="shared" si="345"/>
        <v>1.089108910891089</v>
      </c>
      <c r="J695" s="8">
        <f t="shared" si="346"/>
        <v>5445.544554455446</v>
      </c>
    </row>
    <row r="696" spans="1:10" s="1" customFormat="1" ht="20.25" customHeight="1">
      <c r="A696" s="2" t="s">
        <v>119</v>
      </c>
      <c r="B696" s="2" t="s">
        <v>120</v>
      </c>
      <c r="C696" s="6">
        <f t="shared" si="342"/>
        <v>807.7544426494346</v>
      </c>
      <c r="D696" s="2" t="s">
        <v>11</v>
      </c>
      <c r="E696" s="2">
        <v>619</v>
      </c>
      <c r="F696" s="2">
        <v>625</v>
      </c>
      <c r="G696" s="20">
        <f t="shared" si="343"/>
        <v>-4846.526655896608</v>
      </c>
      <c r="H696" s="20">
        <f t="shared" si="344"/>
        <v>-6</v>
      </c>
      <c r="I696" s="20">
        <f t="shared" si="345"/>
        <v>-0.9693053311793215</v>
      </c>
      <c r="J696" s="8">
        <f t="shared" si="346"/>
        <v>-4846.526655896608</v>
      </c>
    </row>
    <row r="697" spans="1:10" s="1" customFormat="1" ht="20.25" customHeight="1">
      <c r="A697" s="2" t="s">
        <v>118</v>
      </c>
      <c r="B697" s="2" t="s">
        <v>117</v>
      </c>
      <c r="C697" s="6">
        <f aca="true" t="shared" si="347" ref="C697:C702">500000/E697</f>
        <v>867.3026886383348</v>
      </c>
      <c r="D697" s="2" t="s">
        <v>10</v>
      </c>
      <c r="E697" s="2">
        <v>576.5</v>
      </c>
      <c r="F697" s="2">
        <v>582</v>
      </c>
      <c r="G697" s="20">
        <f aca="true" t="shared" si="348" ref="G697:G702">(IF($D697="SHORT",$E697-$F697,IF($D697="LONG",$F697-$E697)))*$C697</f>
        <v>4770.164787510841</v>
      </c>
      <c r="H697" s="20">
        <f aca="true" t="shared" si="349" ref="H697:H702">G697/C697</f>
        <v>5.5</v>
      </c>
      <c r="I697" s="20">
        <f aca="true" t="shared" si="350" ref="I697:I702">H697/E697*100</f>
        <v>0.9540329575021683</v>
      </c>
      <c r="J697" s="8">
        <f aca="true" t="shared" si="351" ref="J697:J702">H697*C697</f>
        <v>4770.164787510841</v>
      </c>
    </row>
    <row r="698" spans="1:10" s="1" customFormat="1" ht="20.25" customHeight="1">
      <c r="A698" s="2" t="s">
        <v>116</v>
      </c>
      <c r="B698" s="2" t="s">
        <v>22</v>
      </c>
      <c r="C698" s="6">
        <f t="shared" si="347"/>
        <v>3333.3333333333335</v>
      </c>
      <c r="D698" s="2" t="s">
        <v>10</v>
      </c>
      <c r="E698" s="2">
        <v>150</v>
      </c>
      <c r="F698" s="2">
        <v>150.2</v>
      </c>
      <c r="G698" s="20">
        <f t="shared" si="348"/>
        <v>666.6666666666288</v>
      </c>
      <c r="H698" s="20">
        <f t="shared" si="349"/>
        <v>0.19999999999998863</v>
      </c>
      <c r="I698" s="20">
        <f t="shared" si="350"/>
        <v>0.13333333333332575</v>
      </c>
      <c r="J698" s="8">
        <f t="shared" si="351"/>
        <v>666.6666666666288</v>
      </c>
    </row>
    <row r="699" spans="1:10" s="1" customFormat="1" ht="20.25" customHeight="1">
      <c r="A699" s="2" t="s">
        <v>116</v>
      </c>
      <c r="B699" s="2" t="s">
        <v>117</v>
      </c>
      <c r="C699" s="6">
        <f t="shared" si="347"/>
        <v>868.0555555555555</v>
      </c>
      <c r="D699" s="2" t="s">
        <v>10</v>
      </c>
      <c r="E699" s="2">
        <v>576</v>
      </c>
      <c r="F699" s="2">
        <v>583</v>
      </c>
      <c r="G699" s="20">
        <f t="shared" si="348"/>
        <v>6076.388888888889</v>
      </c>
      <c r="H699" s="20">
        <f t="shared" si="349"/>
        <v>7</v>
      </c>
      <c r="I699" s="20">
        <f t="shared" si="350"/>
        <v>1.215277777777778</v>
      </c>
      <c r="J699" s="8">
        <f t="shared" si="351"/>
        <v>6076.388888888889</v>
      </c>
    </row>
    <row r="700" spans="1:10" s="1" customFormat="1" ht="20.25" customHeight="1">
      <c r="A700" s="2" t="s">
        <v>116</v>
      </c>
      <c r="B700" s="2" t="s">
        <v>31</v>
      </c>
      <c r="C700" s="6">
        <f t="shared" si="347"/>
        <v>433.6513443191674</v>
      </c>
      <c r="D700" s="2" t="s">
        <v>10</v>
      </c>
      <c r="E700" s="2">
        <v>1153</v>
      </c>
      <c r="F700" s="2">
        <v>1164</v>
      </c>
      <c r="G700" s="20">
        <f t="shared" si="348"/>
        <v>4770.164787510841</v>
      </c>
      <c r="H700" s="20">
        <f t="shared" si="349"/>
        <v>11</v>
      </c>
      <c r="I700" s="20">
        <f t="shared" si="350"/>
        <v>0.9540329575021683</v>
      </c>
      <c r="J700" s="8">
        <f t="shared" si="351"/>
        <v>4770.164787510841</v>
      </c>
    </row>
    <row r="701" spans="1:10" s="1" customFormat="1" ht="20.25" customHeight="1">
      <c r="A701" s="2" t="s">
        <v>113</v>
      </c>
      <c r="B701" s="2" t="s">
        <v>115</v>
      </c>
      <c r="C701" s="6">
        <f t="shared" si="347"/>
        <v>1183.4319526627219</v>
      </c>
      <c r="D701" s="2" t="s">
        <v>10</v>
      </c>
      <c r="E701" s="2">
        <v>422.5</v>
      </c>
      <c r="F701" s="2">
        <v>424.4</v>
      </c>
      <c r="G701" s="20">
        <f t="shared" si="348"/>
        <v>2248.5207100591447</v>
      </c>
      <c r="H701" s="20">
        <f t="shared" si="349"/>
        <v>1.8999999999999773</v>
      </c>
      <c r="I701" s="20">
        <f t="shared" si="350"/>
        <v>0.44970414201182896</v>
      </c>
      <c r="J701" s="8">
        <f t="shared" si="351"/>
        <v>2248.5207100591447</v>
      </c>
    </row>
    <row r="702" spans="1:10" s="1" customFormat="1" ht="20.25" customHeight="1">
      <c r="A702" s="2" t="s">
        <v>113</v>
      </c>
      <c r="B702" s="2" t="s">
        <v>114</v>
      </c>
      <c r="C702" s="6">
        <f t="shared" si="347"/>
        <v>2932.551319648094</v>
      </c>
      <c r="D702" s="2" t="s">
        <v>10</v>
      </c>
      <c r="E702" s="2">
        <v>170.5</v>
      </c>
      <c r="F702" s="2">
        <v>170.8</v>
      </c>
      <c r="G702" s="20">
        <f t="shared" si="348"/>
        <v>879.7653958944614</v>
      </c>
      <c r="H702" s="20">
        <f t="shared" si="349"/>
        <v>0.30000000000001137</v>
      </c>
      <c r="I702" s="20">
        <f t="shared" si="350"/>
        <v>0.1759530791788923</v>
      </c>
      <c r="J702" s="8">
        <f t="shared" si="351"/>
        <v>879.7653958944614</v>
      </c>
    </row>
    <row r="703" spans="1:10" s="1" customFormat="1" ht="20.25" customHeight="1">
      <c r="A703" s="15"/>
      <c r="B703" s="15"/>
      <c r="C703" s="14"/>
      <c r="D703" s="15"/>
      <c r="E703" s="15"/>
      <c r="F703" s="15"/>
      <c r="G703" s="21"/>
      <c r="H703" s="21"/>
      <c r="I703" s="24" t="s">
        <v>73</v>
      </c>
      <c r="J703" s="25">
        <f>SUM(J661:J702)</f>
        <v>46805.8997565243</v>
      </c>
    </row>
    <row r="704" spans="1:10" s="1" customFormat="1" ht="20.25" customHeight="1">
      <c r="A704" s="2" t="s">
        <v>112</v>
      </c>
      <c r="B704" s="2" t="s">
        <v>0</v>
      </c>
      <c r="C704" s="6">
        <f aca="true" t="shared" si="352" ref="C704:C711">500000/E704</f>
        <v>2132.1961620469083</v>
      </c>
      <c r="D704" s="2" t="s">
        <v>10</v>
      </c>
      <c r="E704" s="2">
        <v>234.5</v>
      </c>
      <c r="F704" s="2">
        <v>232.5</v>
      </c>
      <c r="G704" s="20">
        <f aca="true" t="shared" si="353" ref="G704:G711">(IF($D704="SHORT",$E704-$F704,IF($D704="LONG",$F704-$E704)))*$C704</f>
        <v>-4264.392324093817</v>
      </c>
      <c r="H704" s="20">
        <f>G704/C704</f>
        <v>-2</v>
      </c>
      <c r="I704" s="20">
        <f>H704/E704*100</f>
        <v>-0.8528784648187633</v>
      </c>
      <c r="J704" s="8">
        <f>H704*C704</f>
        <v>-4264.392324093817</v>
      </c>
    </row>
    <row r="705" spans="1:10" s="1" customFormat="1" ht="20.25" customHeight="1">
      <c r="A705" s="2" t="s">
        <v>112</v>
      </c>
      <c r="B705" s="2" t="s">
        <v>3</v>
      </c>
      <c r="C705" s="6">
        <f t="shared" si="352"/>
        <v>621.8905472636816</v>
      </c>
      <c r="D705" s="2" t="s">
        <v>10</v>
      </c>
      <c r="E705" s="2">
        <v>804</v>
      </c>
      <c r="F705" s="2">
        <v>796</v>
      </c>
      <c r="G705" s="20">
        <f t="shared" si="353"/>
        <v>-4975.124378109453</v>
      </c>
      <c r="H705" s="20">
        <f>G705/C705</f>
        <v>-8</v>
      </c>
      <c r="I705" s="20">
        <f>H705/E705*100</f>
        <v>-0.9950248756218906</v>
      </c>
      <c r="J705" s="8">
        <f>H705*C705</f>
        <v>-4975.124378109453</v>
      </c>
    </row>
    <row r="706" spans="1:10" s="1" customFormat="1" ht="20.25" customHeight="1">
      <c r="A706" s="2" t="s">
        <v>109</v>
      </c>
      <c r="B706" s="2" t="s">
        <v>3</v>
      </c>
      <c r="C706" s="6">
        <f t="shared" si="352"/>
        <v>632.1112515802781</v>
      </c>
      <c r="D706" s="2" t="s">
        <v>10</v>
      </c>
      <c r="E706" s="2">
        <v>791</v>
      </c>
      <c r="F706" s="2">
        <v>793</v>
      </c>
      <c r="G706" s="20">
        <f t="shared" si="353"/>
        <v>1264.2225031605562</v>
      </c>
      <c r="H706" s="20">
        <f>G706/C706</f>
        <v>2</v>
      </c>
      <c r="I706" s="20">
        <f>H706/E706*100</f>
        <v>0.2528445006321113</v>
      </c>
      <c r="J706" s="8">
        <f>H706*C706</f>
        <v>1264.2225031605562</v>
      </c>
    </row>
    <row r="707" spans="1:10" s="1" customFormat="1" ht="20.25" customHeight="1">
      <c r="A707" s="2" t="s">
        <v>109</v>
      </c>
      <c r="B707" s="2" t="s">
        <v>111</v>
      </c>
      <c r="C707" s="6">
        <f t="shared" si="352"/>
        <v>570.7762557077625</v>
      </c>
      <c r="D707" s="2" t="s">
        <v>10</v>
      </c>
      <c r="E707" s="2">
        <v>876</v>
      </c>
      <c r="F707" s="2">
        <v>884</v>
      </c>
      <c r="G707" s="20">
        <f t="shared" si="353"/>
        <v>4566.2100456621</v>
      </c>
      <c r="H707" s="20">
        <f>G707/C707</f>
        <v>8</v>
      </c>
      <c r="I707" s="20">
        <f>H707/E707*100</f>
        <v>0.91324200913242</v>
      </c>
      <c r="J707" s="8">
        <f>H707*C707</f>
        <v>4566.2100456621</v>
      </c>
    </row>
    <row r="708" spans="1:10" s="1" customFormat="1" ht="20.25" customHeight="1">
      <c r="A708" s="2" t="s">
        <v>109</v>
      </c>
      <c r="B708" s="2" t="s">
        <v>110</v>
      </c>
      <c r="C708" s="6">
        <f t="shared" si="352"/>
        <v>1751.3134851138354</v>
      </c>
      <c r="D708" s="2" t="s">
        <v>10</v>
      </c>
      <c r="E708" s="2">
        <v>285.5</v>
      </c>
      <c r="F708" s="2">
        <v>284</v>
      </c>
      <c r="G708" s="20">
        <f t="shared" si="353"/>
        <v>-2626.970227670753</v>
      </c>
      <c r="H708" s="20">
        <f>G708/C708</f>
        <v>-1.5</v>
      </c>
      <c r="I708" s="20">
        <f>H708/E708*100</f>
        <v>-0.5253940455341506</v>
      </c>
      <c r="J708" s="8">
        <f>H708*C708</f>
        <v>-2626.970227670753</v>
      </c>
    </row>
    <row r="709" spans="1:10" s="1" customFormat="1" ht="20.25" customHeight="1">
      <c r="A709" s="2" t="s">
        <v>107</v>
      </c>
      <c r="B709" s="2" t="s">
        <v>108</v>
      </c>
      <c r="C709" s="6">
        <f t="shared" si="352"/>
        <v>1184.8341232227488</v>
      </c>
      <c r="D709" s="2" t="s">
        <v>10</v>
      </c>
      <c r="E709" s="2">
        <v>422</v>
      </c>
      <c r="F709" s="2">
        <v>428</v>
      </c>
      <c r="G709" s="20">
        <f t="shared" si="353"/>
        <v>7109.004739336493</v>
      </c>
      <c r="H709" s="20">
        <f aca="true" t="shared" si="354" ref="H709:H715">G709/C709</f>
        <v>6</v>
      </c>
      <c r="I709" s="20">
        <f aca="true" t="shared" si="355" ref="I709:I715">H709/E709*100</f>
        <v>1.4218009478672986</v>
      </c>
      <c r="J709" s="8">
        <f aca="true" t="shared" si="356" ref="J709:J715">H709*C709</f>
        <v>7109.004739336493</v>
      </c>
    </row>
    <row r="710" spans="1:10" s="1" customFormat="1" ht="20.25" customHeight="1">
      <c r="A710" s="2" t="s">
        <v>107</v>
      </c>
      <c r="B710" s="2" t="s">
        <v>33</v>
      </c>
      <c r="C710" s="6">
        <f t="shared" si="352"/>
        <v>713.2667617689016</v>
      </c>
      <c r="D710" s="2" t="s">
        <v>10</v>
      </c>
      <c r="E710" s="2">
        <v>701</v>
      </c>
      <c r="F710" s="2">
        <v>694</v>
      </c>
      <c r="G710" s="20">
        <f t="shared" si="353"/>
        <v>-4992.867332382311</v>
      </c>
      <c r="H710" s="20">
        <f t="shared" si="354"/>
        <v>-7.000000000000001</v>
      </c>
      <c r="I710" s="20">
        <f t="shared" si="355"/>
        <v>-0.9985734664764623</v>
      </c>
      <c r="J710" s="8">
        <f t="shared" si="356"/>
        <v>-4992.867332382311</v>
      </c>
    </row>
    <row r="711" spans="1:10" s="1" customFormat="1" ht="20.25" customHeight="1">
      <c r="A711" s="2" t="s">
        <v>107</v>
      </c>
      <c r="B711" s="2" t="s">
        <v>87</v>
      </c>
      <c r="C711" s="6">
        <f t="shared" si="352"/>
        <v>783.6990595611285</v>
      </c>
      <c r="D711" s="2" t="s">
        <v>10</v>
      </c>
      <c r="E711" s="2">
        <v>638</v>
      </c>
      <c r="F711" s="2">
        <v>643</v>
      </c>
      <c r="G711" s="20">
        <f t="shared" si="353"/>
        <v>3918.4952978056426</v>
      </c>
      <c r="H711" s="20">
        <f t="shared" si="354"/>
        <v>5</v>
      </c>
      <c r="I711" s="20">
        <f t="shared" si="355"/>
        <v>0.7836990595611284</v>
      </c>
      <c r="J711" s="8">
        <f t="shared" si="356"/>
        <v>3918.4952978056426</v>
      </c>
    </row>
    <row r="712" spans="1:10" s="1" customFormat="1" ht="20.25" customHeight="1">
      <c r="A712" s="2" t="s">
        <v>105</v>
      </c>
      <c r="B712" s="2" t="s">
        <v>106</v>
      </c>
      <c r="C712" s="6">
        <f aca="true" t="shared" si="357" ref="C712:C718">500000/E712</f>
        <v>652.7415143603133</v>
      </c>
      <c r="D712" s="2" t="s">
        <v>10</v>
      </c>
      <c r="E712" s="2">
        <v>766</v>
      </c>
      <c r="F712" s="2">
        <v>774</v>
      </c>
      <c r="G712" s="20">
        <f aca="true" t="shared" si="358" ref="G712:G718">(IF($D712="SHORT",$E712-$F712,IF($D712="LONG",$F712-$E712)))*$C712</f>
        <v>5221.9321148825065</v>
      </c>
      <c r="H712" s="20">
        <f t="shared" si="354"/>
        <v>8</v>
      </c>
      <c r="I712" s="20">
        <f t="shared" si="355"/>
        <v>1.0443864229765014</v>
      </c>
      <c r="J712" s="8">
        <f t="shared" si="356"/>
        <v>5221.9321148825065</v>
      </c>
    </row>
    <row r="713" spans="1:10" s="1" customFormat="1" ht="20.25" customHeight="1">
      <c r="A713" s="2" t="s">
        <v>105</v>
      </c>
      <c r="B713" s="2" t="s">
        <v>62</v>
      </c>
      <c r="C713" s="6">
        <f t="shared" si="357"/>
        <v>1136.3636363636363</v>
      </c>
      <c r="D713" s="2" t="s">
        <v>10</v>
      </c>
      <c r="E713" s="2">
        <v>440</v>
      </c>
      <c r="F713" s="2">
        <v>444</v>
      </c>
      <c r="G713" s="20">
        <f t="shared" si="358"/>
        <v>4545.454545454545</v>
      </c>
      <c r="H713" s="20">
        <f t="shared" si="354"/>
        <v>4</v>
      </c>
      <c r="I713" s="20">
        <f t="shared" si="355"/>
        <v>0.9090909090909091</v>
      </c>
      <c r="J713" s="8">
        <f t="shared" si="356"/>
        <v>4545.454545454545</v>
      </c>
    </row>
    <row r="714" spans="1:10" s="1" customFormat="1" ht="20.25" customHeight="1">
      <c r="A714" s="2" t="s">
        <v>103</v>
      </c>
      <c r="B714" s="2" t="s">
        <v>3</v>
      </c>
      <c r="C714" s="6">
        <f t="shared" si="357"/>
        <v>628.1407035175879</v>
      </c>
      <c r="D714" s="2" t="s">
        <v>10</v>
      </c>
      <c r="E714" s="2">
        <v>796</v>
      </c>
      <c r="F714" s="2">
        <v>803</v>
      </c>
      <c r="G714" s="20">
        <f t="shared" si="358"/>
        <v>4396.984924623115</v>
      </c>
      <c r="H714" s="20">
        <f t="shared" si="354"/>
        <v>7</v>
      </c>
      <c r="I714" s="20">
        <f t="shared" si="355"/>
        <v>0.8793969849246231</v>
      </c>
      <c r="J714" s="8">
        <f t="shared" si="356"/>
        <v>4396.984924623115</v>
      </c>
    </row>
    <row r="715" spans="1:10" s="1" customFormat="1" ht="20.25" customHeight="1">
      <c r="A715" s="2" t="s">
        <v>103</v>
      </c>
      <c r="B715" s="2" t="s">
        <v>104</v>
      </c>
      <c r="C715" s="6">
        <f t="shared" si="357"/>
        <v>3401.360544217687</v>
      </c>
      <c r="D715" s="2" t="s">
        <v>10</v>
      </c>
      <c r="E715" s="2">
        <v>147</v>
      </c>
      <c r="F715" s="2">
        <v>149</v>
      </c>
      <c r="G715" s="20">
        <f t="shared" si="358"/>
        <v>6802.721088435374</v>
      </c>
      <c r="H715" s="20">
        <f t="shared" si="354"/>
        <v>2</v>
      </c>
      <c r="I715" s="20">
        <f t="shared" si="355"/>
        <v>1.3605442176870748</v>
      </c>
      <c r="J715" s="8">
        <f t="shared" si="356"/>
        <v>6802.721088435374</v>
      </c>
    </row>
    <row r="716" spans="1:10" s="1" customFormat="1" ht="20.25" customHeight="1">
      <c r="A716" s="2" t="s">
        <v>101</v>
      </c>
      <c r="B716" s="2" t="s">
        <v>102</v>
      </c>
      <c r="C716" s="6">
        <f t="shared" si="357"/>
        <v>883.3922261484099</v>
      </c>
      <c r="D716" s="2" t="s">
        <v>10</v>
      </c>
      <c r="E716" s="2">
        <v>566</v>
      </c>
      <c r="F716" s="2">
        <v>569</v>
      </c>
      <c r="G716" s="20">
        <f t="shared" si="358"/>
        <v>2650.1766784452298</v>
      </c>
      <c r="H716" s="20">
        <f aca="true" t="shared" si="359" ref="H716:H722">G716/C716</f>
        <v>3</v>
      </c>
      <c r="I716" s="20">
        <f aca="true" t="shared" si="360" ref="I716:I722">H716/E716*100</f>
        <v>0.5300353356890459</v>
      </c>
      <c r="J716" s="8">
        <f aca="true" t="shared" si="361" ref="J716:J722">H716*C716</f>
        <v>2650.1766784452298</v>
      </c>
    </row>
    <row r="717" spans="1:10" s="1" customFormat="1" ht="20.25" customHeight="1">
      <c r="A717" s="2" t="s">
        <v>101</v>
      </c>
      <c r="B717" s="2" t="s">
        <v>72</v>
      </c>
      <c r="C717" s="6">
        <f t="shared" si="357"/>
        <v>561.1672278338945</v>
      </c>
      <c r="D717" s="2" t="s">
        <v>10</v>
      </c>
      <c r="E717" s="2">
        <v>891</v>
      </c>
      <c r="F717" s="2">
        <v>897</v>
      </c>
      <c r="G717" s="20">
        <f t="shared" si="358"/>
        <v>3367.0033670033667</v>
      </c>
      <c r="H717" s="20">
        <f t="shared" si="359"/>
        <v>6</v>
      </c>
      <c r="I717" s="20">
        <f t="shared" si="360"/>
        <v>0.6734006734006733</v>
      </c>
      <c r="J717" s="8">
        <f t="shared" si="361"/>
        <v>3367.0033670033667</v>
      </c>
    </row>
    <row r="718" spans="1:10" s="1" customFormat="1" ht="20.25" customHeight="1">
      <c r="A718" s="2" t="s">
        <v>101</v>
      </c>
      <c r="B718" s="2" t="s">
        <v>97</v>
      </c>
      <c r="C718" s="6">
        <f t="shared" si="357"/>
        <v>1594.896331738437</v>
      </c>
      <c r="D718" s="2" t="s">
        <v>10</v>
      </c>
      <c r="E718" s="2">
        <v>313.5</v>
      </c>
      <c r="F718" s="2">
        <v>311</v>
      </c>
      <c r="G718" s="20">
        <f t="shared" si="358"/>
        <v>-3987.2408293460926</v>
      </c>
      <c r="H718" s="20">
        <f t="shared" si="359"/>
        <v>-2.5</v>
      </c>
      <c r="I718" s="20">
        <f t="shared" si="360"/>
        <v>-0.7974481658692184</v>
      </c>
      <c r="J718" s="8">
        <f t="shared" si="361"/>
        <v>-3987.2408293460926</v>
      </c>
    </row>
    <row r="719" spans="1:10" s="1" customFormat="1" ht="20.25" customHeight="1">
      <c r="A719" s="2" t="s">
        <v>98</v>
      </c>
      <c r="B719" s="2" t="s">
        <v>100</v>
      </c>
      <c r="C719" s="6">
        <f aca="true" t="shared" si="362" ref="C719:C734">500000/E719</f>
        <v>3927.7297721916734</v>
      </c>
      <c r="D719" s="2" t="s">
        <v>10</v>
      </c>
      <c r="E719" s="2">
        <v>127.3</v>
      </c>
      <c r="F719" s="2">
        <v>126</v>
      </c>
      <c r="G719" s="20">
        <f aca="true" t="shared" si="363" ref="G719:G734">(IF($D719="SHORT",$E719-$F719,IF($D719="LONG",$F719-$E719)))*$C719</f>
        <v>-5106.048703849165</v>
      </c>
      <c r="H719" s="20">
        <f t="shared" si="359"/>
        <v>-1.2999999999999972</v>
      </c>
      <c r="I719" s="20">
        <f t="shared" si="360"/>
        <v>-1.0212097407698328</v>
      </c>
      <c r="J719" s="8">
        <f t="shared" si="361"/>
        <v>-5106.048703849165</v>
      </c>
    </row>
    <row r="720" spans="1:10" s="1" customFormat="1" ht="20.25" customHeight="1">
      <c r="A720" s="2" t="s">
        <v>98</v>
      </c>
      <c r="B720" s="2" t="s">
        <v>3</v>
      </c>
      <c r="C720" s="6">
        <f t="shared" si="362"/>
        <v>669.3440428380187</v>
      </c>
      <c r="D720" s="2" t="s">
        <v>10</v>
      </c>
      <c r="E720" s="2">
        <v>747</v>
      </c>
      <c r="F720" s="2">
        <v>740</v>
      </c>
      <c r="G720" s="20">
        <f t="shared" si="363"/>
        <v>-4685.408299866131</v>
      </c>
      <c r="H720" s="20">
        <f t="shared" si="359"/>
        <v>-6.999999999999999</v>
      </c>
      <c r="I720" s="20">
        <f t="shared" si="360"/>
        <v>-0.9370816599732261</v>
      </c>
      <c r="J720" s="8">
        <f t="shared" si="361"/>
        <v>-4685.408299866131</v>
      </c>
    </row>
    <row r="721" spans="1:10" s="1" customFormat="1" ht="20.25" customHeight="1">
      <c r="A721" s="2" t="s">
        <v>98</v>
      </c>
      <c r="B721" s="2" t="s">
        <v>99</v>
      </c>
      <c r="C721" s="6">
        <f t="shared" si="362"/>
        <v>1865.6716417910447</v>
      </c>
      <c r="D721" s="2" t="s">
        <v>10</v>
      </c>
      <c r="E721" s="2">
        <v>268</v>
      </c>
      <c r="F721" s="2">
        <v>273</v>
      </c>
      <c r="G721" s="20">
        <f t="shared" si="363"/>
        <v>9328.358208955224</v>
      </c>
      <c r="H721" s="20">
        <f t="shared" si="359"/>
        <v>5</v>
      </c>
      <c r="I721" s="20">
        <f t="shared" si="360"/>
        <v>1.8656716417910446</v>
      </c>
      <c r="J721" s="8">
        <f t="shared" si="361"/>
        <v>9328.358208955224</v>
      </c>
    </row>
    <row r="722" spans="1:10" s="1" customFormat="1" ht="20.25" customHeight="1">
      <c r="A722" s="2" t="s">
        <v>96</v>
      </c>
      <c r="B722" s="2" t="s">
        <v>97</v>
      </c>
      <c r="C722" s="6">
        <f t="shared" si="362"/>
        <v>1589.825119236884</v>
      </c>
      <c r="D722" s="2" t="s">
        <v>11</v>
      </c>
      <c r="E722" s="2">
        <v>314.5</v>
      </c>
      <c r="F722" s="2">
        <v>313.9</v>
      </c>
      <c r="G722" s="20">
        <f t="shared" si="363"/>
        <v>953.8950715421665</v>
      </c>
      <c r="H722" s="20">
        <f t="shared" si="359"/>
        <v>0.6000000000000227</v>
      </c>
      <c r="I722" s="20">
        <f t="shared" si="360"/>
        <v>0.1907790143084333</v>
      </c>
      <c r="J722" s="8">
        <f t="shared" si="361"/>
        <v>953.8950715421665</v>
      </c>
    </row>
    <row r="723" spans="1:10" s="1" customFormat="1" ht="20.25" customHeight="1">
      <c r="A723" s="2" t="s">
        <v>96</v>
      </c>
      <c r="B723" s="2" t="s">
        <v>27</v>
      </c>
      <c r="C723" s="6">
        <f t="shared" si="362"/>
        <v>639.386189258312</v>
      </c>
      <c r="D723" s="2" t="s">
        <v>11</v>
      </c>
      <c r="E723" s="2">
        <v>782</v>
      </c>
      <c r="F723" s="2">
        <v>773</v>
      </c>
      <c r="G723" s="20">
        <f t="shared" si="363"/>
        <v>5754.475703324808</v>
      </c>
      <c r="H723" s="20">
        <f aca="true" t="shared" si="364" ref="H723:H729">G723/C723</f>
        <v>9</v>
      </c>
      <c r="I723" s="20">
        <f aca="true" t="shared" si="365" ref="I723:I729">H723/E723*100</f>
        <v>1.1508951406649617</v>
      </c>
      <c r="J723" s="8">
        <f aca="true" t="shared" si="366" ref="J723:J729">H723*C723</f>
        <v>5754.475703324808</v>
      </c>
    </row>
    <row r="724" spans="1:10" s="1" customFormat="1" ht="20.25" customHeight="1">
      <c r="A724" s="2" t="s">
        <v>96</v>
      </c>
      <c r="B724" s="2" t="s">
        <v>3</v>
      </c>
      <c r="C724" s="6">
        <f t="shared" si="362"/>
        <v>650.1950585175553</v>
      </c>
      <c r="D724" s="2" t="s">
        <v>10</v>
      </c>
      <c r="E724" s="2">
        <v>769</v>
      </c>
      <c r="F724" s="2">
        <v>760</v>
      </c>
      <c r="G724" s="20">
        <f t="shared" si="363"/>
        <v>-5851.7555266579975</v>
      </c>
      <c r="H724" s="20">
        <f t="shared" si="364"/>
        <v>-9</v>
      </c>
      <c r="I724" s="20">
        <f t="shared" si="365"/>
        <v>-1.1703511053315996</v>
      </c>
      <c r="J724" s="8">
        <f t="shared" si="366"/>
        <v>-5851.7555266579975</v>
      </c>
    </row>
    <row r="725" spans="1:10" s="1" customFormat="1" ht="20.25" customHeight="1">
      <c r="A725" s="2" t="s">
        <v>95</v>
      </c>
      <c r="B725" s="2" t="s">
        <v>0</v>
      </c>
      <c r="C725" s="6">
        <f t="shared" si="362"/>
        <v>2247.191011235955</v>
      </c>
      <c r="D725" s="2" t="s">
        <v>10</v>
      </c>
      <c r="E725" s="2">
        <v>222.5</v>
      </c>
      <c r="F725" s="2">
        <v>225.7</v>
      </c>
      <c r="G725" s="20">
        <f t="shared" si="363"/>
        <v>7191.011235955031</v>
      </c>
      <c r="H725" s="20">
        <f t="shared" si="364"/>
        <v>3.1999999999999886</v>
      </c>
      <c r="I725" s="20">
        <f t="shared" si="365"/>
        <v>1.438202247191006</v>
      </c>
      <c r="J725" s="8">
        <f t="shared" si="366"/>
        <v>7191.011235955031</v>
      </c>
    </row>
    <row r="726" spans="1:10" s="1" customFormat="1" ht="20.25" customHeight="1">
      <c r="A726" s="2" t="s">
        <v>95</v>
      </c>
      <c r="B726" s="2" t="s">
        <v>94</v>
      </c>
      <c r="C726" s="6">
        <f t="shared" si="362"/>
        <v>384.0245775729647</v>
      </c>
      <c r="D726" s="2" t="s">
        <v>10</v>
      </c>
      <c r="E726" s="2">
        <v>1302</v>
      </c>
      <c r="F726" s="2">
        <v>1306</v>
      </c>
      <c r="G726" s="20">
        <f t="shared" si="363"/>
        <v>1536.0983102918588</v>
      </c>
      <c r="H726" s="20">
        <f t="shared" si="364"/>
        <v>4</v>
      </c>
      <c r="I726" s="20">
        <f t="shared" si="365"/>
        <v>0.30721966205837176</v>
      </c>
      <c r="J726" s="8">
        <f t="shared" si="366"/>
        <v>1536.0983102918588</v>
      </c>
    </row>
    <row r="727" spans="1:10" s="1" customFormat="1" ht="20.25" customHeight="1">
      <c r="A727" s="2" t="s">
        <v>92</v>
      </c>
      <c r="B727" s="2" t="s">
        <v>94</v>
      </c>
      <c r="C727" s="6">
        <f t="shared" si="362"/>
        <v>397.456279809221</v>
      </c>
      <c r="D727" s="2" t="s">
        <v>10</v>
      </c>
      <c r="E727" s="2">
        <v>1258</v>
      </c>
      <c r="F727" s="2">
        <v>1274</v>
      </c>
      <c r="G727" s="20">
        <f t="shared" si="363"/>
        <v>6359.300476947536</v>
      </c>
      <c r="H727" s="20">
        <f t="shared" si="364"/>
        <v>16</v>
      </c>
      <c r="I727" s="20">
        <f t="shared" si="365"/>
        <v>1.2718600953895072</v>
      </c>
      <c r="J727" s="8">
        <f t="shared" si="366"/>
        <v>6359.300476947536</v>
      </c>
    </row>
    <row r="728" spans="1:10" s="1" customFormat="1" ht="20.25" customHeight="1">
      <c r="A728" s="2" t="s">
        <v>92</v>
      </c>
      <c r="B728" s="2" t="s">
        <v>93</v>
      </c>
      <c r="C728" s="6">
        <f t="shared" si="362"/>
        <v>2159.827213822894</v>
      </c>
      <c r="D728" s="2" t="s">
        <v>10</v>
      </c>
      <c r="E728" s="2">
        <v>231.5</v>
      </c>
      <c r="F728" s="2">
        <v>228</v>
      </c>
      <c r="G728" s="20">
        <f t="shared" si="363"/>
        <v>-7559.3952483801295</v>
      </c>
      <c r="H728" s="20">
        <f t="shared" si="364"/>
        <v>-3.5</v>
      </c>
      <c r="I728" s="20">
        <f t="shared" si="365"/>
        <v>-1.511879049676026</v>
      </c>
      <c r="J728" s="8">
        <f t="shared" si="366"/>
        <v>-7559.3952483801295</v>
      </c>
    </row>
    <row r="729" spans="1:10" s="1" customFormat="1" ht="20.25" customHeight="1">
      <c r="A729" s="2" t="s">
        <v>92</v>
      </c>
      <c r="B729" s="2" t="s">
        <v>72</v>
      </c>
      <c r="C729" s="6">
        <f t="shared" si="362"/>
        <v>537.0569280343716</v>
      </c>
      <c r="D729" s="2" t="s">
        <v>10</v>
      </c>
      <c r="E729" s="2">
        <v>931</v>
      </c>
      <c r="F729" s="2">
        <v>924</v>
      </c>
      <c r="G729" s="20">
        <f t="shared" si="363"/>
        <v>-3759.398496240601</v>
      </c>
      <c r="H729" s="20">
        <f t="shared" si="364"/>
        <v>-7</v>
      </c>
      <c r="I729" s="20">
        <f t="shared" si="365"/>
        <v>-0.7518796992481203</v>
      </c>
      <c r="J729" s="8">
        <f t="shared" si="366"/>
        <v>-3759.398496240601</v>
      </c>
    </row>
    <row r="730" spans="1:10" s="1" customFormat="1" ht="20.25" customHeight="1">
      <c r="A730" s="2" t="s">
        <v>91</v>
      </c>
      <c r="B730" s="2" t="s">
        <v>87</v>
      </c>
      <c r="C730" s="6">
        <f t="shared" si="362"/>
        <v>793.6507936507936</v>
      </c>
      <c r="D730" s="2" t="s">
        <v>10</v>
      </c>
      <c r="E730" s="2">
        <v>630</v>
      </c>
      <c r="F730" s="2">
        <v>635</v>
      </c>
      <c r="G730" s="20">
        <f t="shared" si="363"/>
        <v>3968.253968253968</v>
      </c>
      <c r="H730" s="20">
        <f aca="true" t="shared" si="367" ref="H730:H735">G730/C730</f>
        <v>5</v>
      </c>
      <c r="I730" s="20">
        <f aca="true" t="shared" si="368" ref="I730:I735">H730/E730*100</f>
        <v>0.7936507936507936</v>
      </c>
      <c r="J730" s="8">
        <f aca="true" t="shared" si="369" ref="J730:J735">H730*C730</f>
        <v>3968.253968253968</v>
      </c>
    </row>
    <row r="731" spans="1:10" s="1" customFormat="1" ht="20.25" customHeight="1">
      <c r="A731" s="2" t="s">
        <v>91</v>
      </c>
      <c r="B731" s="2" t="s">
        <v>72</v>
      </c>
      <c r="C731" s="6">
        <f t="shared" si="362"/>
        <v>550.6607929515418</v>
      </c>
      <c r="D731" s="2" t="s">
        <v>10</v>
      </c>
      <c r="E731" s="2">
        <v>908</v>
      </c>
      <c r="F731" s="2">
        <v>915</v>
      </c>
      <c r="G731" s="20">
        <f t="shared" si="363"/>
        <v>3854.6255506607927</v>
      </c>
      <c r="H731" s="20">
        <f t="shared" si="367"/>
        <v>7</v>
      </c>
      <c r="I731" s="20">
        <f t="shared" si="368"/>
        <v>0.7709251101321586</v>
      </c>
      <c r="J731" s="8">
        <f t="shared" si="369"/>
        <v>3854.6255506607927</v>
      </c>
    </row>
    <row r="732" spans="1:10" s="1" customFormat="1" ht="20.25" customHeight="1">
      <c r="A732" s="2" t="s">
        <v>89</v>
      </c>
      <c r="B732" s="2" t="s">
        <v>31</v>
      </c>
      <c r="C732" s="6">
        <f t="shared" si="362"/>
        <v>440.9171075837742</v>
      </c>
      <c r="D732" s="2" t="s">
        <v>11</v>
      </c>
      <c r="E732" s="2">
        <v>1134</v>
      </c>
      <c r="F732" s="2">
        <v>1130</v>
      </c>
      <c r="G732" s="20">
        <f t="shared" si="363"/>
        <v>1763.668430335097</v>
      </c>
      <c r="H732" s="20">
        <f t="shared" si="367"/>
        <v>4</v>
      </c>
      <c r="I732" s="20">
        <f t="shared" si="368"/>
        <v>0.3527336860670194</v>
      </c>
      <c r="J732" s="8">
        <f t="shared" si="369"/>
        <v>1763.668430335097</v>
      </c>
    </row>
    <row r="733" spans="1:10" s="1" customFormat="1" ht="20.25" customHeight="1">
      <c r="A733" s="2" t="s">
        <v>89</v>
      </c>
      <c r="B733" s="2" t="s">
        <v>90</v>
      </c>
      <c r="C733" s="6">
        <f t="shared" si="362"/>
        <v>1008.0645161290323</v>
      </c>
      <c r="D733" s="2" t="s">
        <v>10</v>
      </c>
      <c r="E733" s="2">
        <v>496</v>
      </c>
      <c r="F733" s="2">
        <v>494</v>
      </c>
      <c r="G733" s="20">
        <f t="shared" si="363"/>
        <v>-2016.1290322580646</v>
      </c>
      <c r="H733" s="20">
        <f t="shared" si="367"/>
        <v>-2</v>
      </c>
      <c r="I733" s="20">
        <f t="shared" si="368"/>
        <v>-0.4032258064516129</v>
      </c>
      <c r="J733" s="8">
        <f t="shared" si="369"/>
        <v>-2016.1290322580646</v>
      </c>
    </row>
    <row r="734" spans="1:10" s="1" customFormat="1" ht="20.25" customHeight="1">
      <c r="A734" s="2" t="s">
        <v>89</v>
      </c>
      <c r="B734" s="2" t="s">
        <v>87</v>
      </c>
      <c r="C734" s="6">
        <f t="shared" si="362"/>
        <v>794.2811755361398</v>
      </c>
      <c r="D734" s="2" t="s">
        <v>10</v>
      </c>
      <c r="E734" s="2">
        <v>629.5</v>
      </c>
      <c r="F734" s="2">
        <v>637</v>
      </c>
      <c r="G734" s="20">
        <f t="shared" si="363"/>
        <v>5957.1088165210485</v>
      </c>
      <c r="H734" s="20">
        <f t="shared" si="367"/>
        <v>7.5</v>
      </c>
      <c r="I734" s="20">
        <f t="shared" si="368"/>
        <v>1.1914217633042097</v>
      </c>
      <c r="J734" s="8">
        <f t="shared" si="369"/>
        <v>5957.1088165210485</v>
      </c>
    </row>
    <row r="735" spans="1:10" s="1" customFormat="1" ht="20.25" customHeight="1">
      <c r="A735" s="2" t="s">
        <v>84</v>
      </c>
      <c r="B735" s="2" t="s">
        <v>51</v>
      </c>
      <c r="C735" s="6">
        <f aca="true" t="shared" si="370" ref="C735:C740">500000/E735</f>
        <v>563.063063063063</v>
      </c>
      <c r="D735" s="2" t="s">
        <v>10</v>
      </c>
      <c r="E735" s="2">
        <v>888</v>
      </c>
      <c r="F735" s="2">
        <v>895</v>
      </c>
      <c r="G735" s="20">
        <f aca="true" t="shared" si="371" ref="G735:G740">(IF($D735="SHORT",$E735-$F735,IF($D735="LONG",$F735-$E735)))*$C735</f>
        <v>3941.4414414414414</v>
      </c>
      <c r="H735" s="20">
        <f t="shared" si="367"/>
        <v>7</v>
      </c>
      <c r="I735" s="20">
        <f t="shared" si="368"/>
        <v>0.7882882882882882</v>
      </c>
      <c r="J735" s="8">
        <f t="shared" si="369"/>
        <v>3941.4414414414414</v>
      </c>
    </row>
    <row r="736" spans="1:10" s="1" customFormat="1" ht="20.25" customHeight="1">
      <c r="A736" s="2" t="s">
        <v>84</v>
      </c>
      <c r="B736" s="2" t="s">
        <v>87</v>
      </c>
      <c r="C736" s="6">
        <f t="shared" si="370"/>
        <v>796.1783439490446</v>
      </c>
      <c r="D736" s="2" t="s">
        <v>10</v>
      </c>
      <c r="E736" s="2">
        <v>628</v>
      </c>
      <c r="F736" s="2">
        <v>633</v>
      </c>
      <c r="G736" s="20">
        <f t="shared" si="371"/>
        <v>3980.891719745223</v>
      </c>
      <c r="H736" s="20">
        <f aca="true" t="shared" si="372" ref="H736:H756">G736/C736</f>
        <v>5</v>
      </c>
      <c r="I736" s="20">
        <f aca="true" t="shared" si="373" ref="I736:I756">H736/E736*100</f>
        <v>0.7961783439490446</v>
      </c>
      <c r="J736" s="8">
        <f aca="true" t="shared" si="374" ref="J736:J756">H736*C736</f>
        <v>3980.891719745223</v>
      </c>
    </row>
    <row r="737" spans="1:10" s="1" customFormat="1" ht="20.25" customHeight="1">
      <c r="A737" s="2" t="s">
        <v>83</v>
      </c>
      <c r="B737" s="2" t="s">
        <v>51</v>
      </c>
      <c r="C737" s="6">
        <f t="shared" si="370"/>
        <v>568.1818181818181</v>
      </c>
      <c r="D737" s="2" t="s">
        <v>11</v>
      </c>
      <c r="E737" s="2">
        <v>880</v>
      </c>
      <c r="F737" s="2">
        <v>875</v>
      </c>
      <c r="G737" s="20">
        <f t="shared" si="371"/>
        <v>2840.9090909090905</v>
      </c>
      <c r="H737" s="20">
        <f t="shared" si="372"/>
        <v>5</v>
      </c>
      <c r="I737" s="20">
        <f t="shared" si="373"/>
        <v>0.5681818181818182</v>
      </c>
      <c r="J737" s="8">
        <f t="shared" si="374"/>
        <v>2840.9090909090905</v>
      </c>
    </row>
    <row r="738" spans="1:10" s="1" customFormat="1" ht="20.25" customHeight="1">
      <c r="A738" s="2" t="s">
        <v>83</v>
      </c>
      <c r="B738" s="2" t="s">
        <v>88</v>
      </c>
      <c r="C738" s="6">
        <f t="shared" si="370"/>
        <v>837.5209380234506</v>
      </c>
      <c r="D738" s="2" t="s">
        <v>10</v>
      </c>
      <c r="E738" s="2">
        <v>597</v>
      </c>
      <c r="F738" s="2">
        <v>590</v>
      </c>
      <c r="G738" s="20">
        <f t="shared" si="371"/>
        <v>-5862.646566164154</v>
      </c>
      <c r="H738" s="20">
        <f t="shared" si="372"/>
        <v>-7</v>
      </c>
      <c r="I738" s="20">
        <f t="shared" si="373"/>
        <v>-1.1725293132328307</v>
      </c>
      <c r="J738" s="8">
        <f t="shared" si="374"/>
        <v>-5862.646566164154</v>
      </c>
    </row>
    <row r="739" spans="1:10" s="1" customFormat="1" ht="20.25" customHeight="1">
      <c r="A739" s="2" t="s">
        <v>82</v>
      </c>
      <c r="B739" s="2" t="s">
        <v>80</v>
      </c>
      <c r="C739" s="6">
        <f t="shared" si="370"/>
        <v>570.1254275940707</v>
      </c>
      <c r="D739" s="2" t="s">
        <v>11</v>
      </c>
      <c r="E739" s="2">
        <v>877</v>
      </c>
      <c r="F739" s="2">
        <v>867</v>
      </c>
      <c r="G739" s="20">
        <f t="shared" si="371"/>
        <v>5701.254275940708</v>
      </c>
      <c r="H739" s="20">
        <f t="shared" si="372"/>
        <v>10</v>
      </c>
      <c r="I739" s="20">
        <f t="shared" si="373"/>
        <v>1.1402508551881414</v>
      </c>
      <c r="J739" s="8">
        <f t="shared" si="374"/>
        <v>5701.254275940708</v>
      </c>
    </row>
    <row r="740" spans="1:10" s="1" customFormat="1" ht="20.25" customHeight="1">
      <c r="A740" s="2" t="s">
        <v>82</v>
      </c>
      <c r="B740" s="2" t="s">
        <v>22</v>
      </c>
      <c r="C740" s="6">
        <f t="shared" si="370"/>
        <v>3015.68154402895</v>
      </c>
      <c r="D740" s="2" t="s">
        <v>10</v>
      </c>
      <c r="E740" s="2">
        <v>165.8</v>
      </c>
      <c r="F740" s="2">
        <v>168.1</v>
      </c>
      <c r="G740" s="20">
        <f t="shared" si="371"/>
        <v>6936.067551266534</v>
      </c>
      <c r="H740" s="20">
        <f t="shared" si="372"/>
        <v>2.299999999999983</v>
      </c>
      <c r="I740" s="20">
        <f t="shared" si="373"/>
        <v>1.387213510253307</v>
      </c>
      <c r="J740" s="8">
        <f t="shared" si="374"/>
        <v>6936.067551266534</v>
      </c>
    </row>
    <row r="741" spans="1:10" s="1" customFormat="1" ht="20.25" customHeight="1">
      <c r="A741" s="2" t="s">
        <v>81</v>
      </c>
      <c r="B741" s="2" t="s">
        <v>80</v>
      </c>
      <c r="C741" s="6">
        <f aca="true" t="shared" si="375" ref="C741:C747">500000/E741</f>
        <v>579.1729410401946</v>
      </c>
      <c r="D741" s="2" t="s">
        <v>10</v>
      </c>
      <c r="E741" s="2">
        <v>863.3</v>
      </c>
      <c r="F741" s="2">
        <v>865</v>
      </c>
      <c r="G741" s="20">
        <f>(IF($D741="SHORT",$E741-$F741,IF($D741="LONG",$F741-$E741)))*$C741</f>
        <v>984.5939997683571</v>
      </c>
      <c r="H741" s="20">
        <f t="shared" si="372"/>
        <v>1.7000000000000455</v>
      </c>
      <c r="I741" s="20">
        <f t="shared" si="373"/>
        <v>0.19691879995367145</v>
      </c>
      <c r="J741" s="8">
        <f t="shared" si="374"/>
        <v>984.5939997683571</v>
      </c>
    </row>
    <row r="742" spans="1:10" s="1" customFormat="1" ht="20.25" customHeight="1">
      <c r="A742" s="2" t="s">
        <v>81</v>
      </c>
      <c r="B742" s="2" t="s">
        <v>79</v>
      </c>
      <c r="C742" s="6">
        <f t="shared" si="375"/>
        <v>591.7159763313609</v>
      </c>
      <c r="D742" s="2" t="s">
        <v>10</v>
      </c>
      <c r="E742" s="2">
        <v>845</v>
      </c>
      <c r="F742" s="2">
        <v>848</v>
      </c>
      <c r="G742" s="20">
        <f aca="true" t="shared" si="376" ref="G742:G756">(IF($D742="SHORT",$E742-$F742,IF($D742="LONG",$F742-$E742)))*$C742</f>
        <v>1775.1479289940828</v>
      </c>
      <c r="H742" s="20">
        <f t="shared" si="372"/>
        <v>3</v>
      </c>
      <c r="I742" s="20">
        <f t="shared" si="373"/>
        <v>0.35502958579881655</v>
      </c>
      <c r="J742" s="8">
        <f t="shared" si="374"/>
        <v>1775.1479289940828</v>
      </c>
    </row>
    <row r="743" spans="1:10" s="1" customFormat="1" ht="20.25" customHeight="1">
      <c r="A743" s="2" t="s">
        <v>76</v>
      </c>
      <c r="B743" s="2" t="s">
        <v>78</v>
      </c>
      <c r="C743" s="6">
        <f t="shared" si="375"/>
        <v>907.4410163339383</v>
      </c>
      <c r="D743" s="2" t="s">
        <v>10</v>
      </c>
      <c r="E743" s="2">
        <v>551</v>
      </c>
      <c r="F743" s="2">
        <v>549</v>
      </c>
      <c r="G743" s="20">
        <f t="shared" si="376"/>
        <v>-1814.8820326678765</v>
      </c>
      <c r="H743" s="20">
        <f t="shared" si="372"/>
        <v>-2</v>
      </c>
      <c r="I743" s="20">
        <f t="shared" si="373"/>
        <v>-0.3629764065335753</v>
      </c>
      <c r="J743" s="8">
        <f t="shared" si="374"/>
        <v>-1814.8820326678765</v>
      </c>
    </row>
    <row r="744" spans="1:10" s="1" customFormat="1" ht="20.25" customHeight="1">
      <c r="A744" s="2" t="s">
        <v>76</v>
      </c>
      <c r="B744" s="2" t="s">
        <v>77</v>
      </c>
      <c r="C744" s="6">
        <f t="shared" si="375"/>
        <v>6720.430107526881</v>
      </c>
      <c r="D744" s="2" t="s">
        <v>10</v>
      </c>
      <c r="E744" s="2">
        <v>74.4</v>
      </c>
      <c r="F744" s="2">
        <v>75.5</v>
      </c>
      <c r="G744" s="20">
        <f t="shared" si="376"/>
        <v>7392.473118279531</v>
      </c>
      <c r="H744" s="20">
        <f t="shared" si="372"/>
        <v>1.0999999999999943</v>
      </c>
      <c r="I744" s="20">
        <f t="shared" si="373"/>
        <v>1.4784946236559062</v>
      </c>
      <c r="J744" s="8">
        <f t="shared" si="374"/>
        <v>7392.473118279531</v>
      </c>
    </row>
    <row r="745" spans="1:10" s="1" customFormat="1" ht="20.25" customHeight="1">
      <c r="A745" s="2" t="s">
        <v>75</v>
      </c>
      <c r="B745" s="2" t="s">
        <v>80</v>
      </c>
      <c r="C745" s="6">
        <f t="shared" si="375"/>
        <v>600.9615384615385</v>
      </c>
      <c r="D745" s="2" t="s">
        <v>10</v>
      </c>
      <c r="E745" s="2">
        <v>832</v>
      </c>
      <c r="F745" s="2">
        <v>842</v>
      </c>
      <c r="G745" s="20">
        <f t="shared" si="376"/>
        <v>6009.615384615385</v>
      </c>
      <c r="H745" s="20">
        <f t="shared" si="372"/>
        <v>10</v>
      </c>
      <c r="I745" s="20">
        <f t="shared" si="373"/>
        <v>1.201923076923077</v>
      </c>
      <c r="J745" s="8">
        <f t="shared" si="374"/>
        <v>6009.615384615385</v>
      </c>
    </row>
    <row r="746" spans="1:10" s="1" customFormat="1" ht="20.25" customHeight="1">
      <c r="A746" s="2" t="s">
        <v>75</v>
      </c>
      <c r="B746" s="2" t="s">
        <v>79</v>
      </c>
      <c r="C746" s="6">
        <f t="shared" si="375"/>
        <v>600.9615384615385</v>
      </c>
      <c r="D746" s="2" t="s">
        <v>10</v>
      </c>
      <c r="E746" s="2">
        <v>832</v>
      </c>
      <c r="F746" s="2">
        <v>834.4</v>
      </c>
      <c r="G746" s="20">
        <f t="shared" si="376"/>
        <v>1442.3076923076787</v>
      </c>
      <c r="H746" s="20">
        <f t="shared" si="372"/>
        <v>2.3999999999999773</v>
      </c>
      <c r="I746" s="20">
        <f t="shared" si="373"/>
        <v>0.28846153846153577</v>
      </c>
      <c r="J746" s="8">
        <f t="shared" si="374"/>
        <v>1442.3076923076787</v>
      </c>
    </row>
    <row r="747" spans="1:10" s="1" customFormat="1" ht="20.25" customHeight="1">
      <c r="A747" s="2" t="s">
        <v>71</v>
      </c>
      <c r="B747" s="2" t="s">
        <v>3</v>
      </c>
      <c r="C747" s="6">
        <f t="shared" si="375"/>
        <v>659.1957811470006</v>
      </c>
      <c r="D747" s="2" t="s">
        <v>10</v>
      </c>
      <c r="E747" s="2">
        <v>758.5</v>
      </c>
      <c r="F747" s="2">
        <v>752</v>
      </c>
      <c r="G747" s="20">
        <f t="shared" si="376"/>
        <v>-4284.772577455504</v>
      </c>
      <c r="H747" s="20">
        <f t="shared" si="372"/>
        <v>-6.5</v>
      </c>
      <c r="I747" s="20">
        <f t="shared" si="373"/>
        <v>-0.8569545154911009</v>
      </c>
      <c r="J747" s="8">
        <f t="shared" si="374"/>
        <v>-4284.772577455504</v>
      </c>
    </row>
    <row r="748" spans="1:10" s="1" customFormat="1" ht="20.25" customHeight="1">
      <c r="A748" s="2" t="s">
        <v>71</v>
      </c>
      <c r="B748" s="2" t="s">
        <v>72</v>
      </c>
      <c r="C748" s="6">
        <f aca="true" t="shared" si="377" ref="C748:C793">500000/E748</f>
        <v>536.480686695279</v>
      </c>
      <c r="D748" s="2" t="s">
        <v>10</v>
      </c>
      <c r="E748" s="2">
        <v>932</v>
      </c>
      <c r="F748" s="2">
        <v>941</v>
      </c>
      <c r="G748" s="20">
        <f t="shared" si="376"/>
        <v>4828.326180257511</v>
      </c>
      <c r="H748" s="20">
        <f t="shared" si="372"/>
        <v>9</v>
      </c>
      <c r="I748" s="20">
        <f t="shared" si="373"/>
        <v>0.9656652360515022</v>
      </c>
      <c r="J748" s="8">
        <f t="shared" si="374"/>
        <v>4828.326180257511</v>
      </c>
    </row>
    <row r="749" spans="1:10" s="1" customFormat="1" ht="20.25" customHeight="1">
      <c r="A749" s="2" t="s">
        <v>71</v>
      </c>
      <c r="B749" s="2" t="s">
        <v>72</v>
      </c>
      <c r="C749" s="6">
        <f t="shared" si="377"/>
        <v>540.5405405405405</v>
      </c>
      <c r="D749" s="2" t="s">
        <v>11</v>
      </c>
      <c r="E749" s="2">
        <v>925</v>
      </c>
      <c r="F749" s="2">
        <v>931</v>
      </c>
      <c r="G749" s="20">
        <f t="shared" si="376"/>
        <v>-3243.2432432432433</v>
      </c>
      <c r="H749" s="20">
        <f t="shared" si="372"/>
        <v>-6</v>
      </c>
      <c r="I749" s="20">
        <f t="shared" si="373"/>
        <v>-0.6486486486486486</v>
      </c>
      <c r="J749" s="8">
        <f t="shared" si="374"/>
        <v>-3243.2432432432433</v>
      </c>
    </row>
    <row r="750" spans="1:10" s="1" customFormat="1" ht="20.25" customHeight="1">
      <c r="A750" s="2" t="s">
        <v>69</v>
      </c>
      <c r="B750" s="2" t="s">
        <v>36</v>
      </c>
      <c r="C750" s="6">
        <f t="shared" si="377"/>
        <v>683.9945280437756</v>
      </c>
      <c r="D750" s="2" t="s">
        <v>11</v>
      </c>
      <c r="E750" s="2">
        <v>731</v>
      </c>
      <c r="F750" s="2">
        <v>722</v>
      </c>
      <c r="G750" s="20">
        <f t="shared" si="376"/>
        <v>6155.950752393981</v>
      </c>
      <c r="H750" s="20">
        <f t="shared" si="372"/>
        <v>9</v>
      </c>
      <c r="I750" s="20">
        <f t="shared" si="373"/>
        <v>1.231190150478796</v>
      </c>
      <c r="J750" s="8">
        <f t="shared" si="374"/>
        <v>6155.950752393981</v>
      </c>
    </row>
    <row r="751" spans="1:10" s="1" customFormat="1" ht="20.25" customHeight="1">
      <c r="A751" s="2" t="s">
        <v>69</v>
      </c>
      <c r="B751" s="2" t="s">
        <v>18</v>
      </c>
      <c r="C751" s="6">
        <f t="shared" si="377"/>
        <v>405.51500405515003</v>
      </c>
      <c r="D751" s="2" t="s">
        <v>10</v>
      </c>
      <c r="E751" s="2">
        <v>1233</v>
      </c>
      <c r="F751" s="2">
        <v>1226</v>
      </c>
      <c r="G751" s="20">
        <f t="shared" si="376"/>
        <v>-2838.6050283860504</v>
      </c>
      <c r="H751" s="20">
        <f t="shared" si="372"/>
        <v>-7.000000000000001</v>
      </c>
      <c r="I751" s="20">
        <f t="shared" si="373"/>
        <v>-0.5677210056772101</v>
      </c>
      <c r="J751" s="8">
        <f t="shared" si="374"/>
        <v>-2838.6050283860504</v>
      </c>
    </row>
    <row r="752" spans="1:10" s="1" customFormat="1" ht="20.25" customHeight="1">
      <c r="A752" s="2" t="s">
        <v>69</v>
      </c>
      <c r="B752" s="2" t="s">
        <v>31</v>
      </c>
      <c r="C752" s="6">
        <f t="shared" si="377"/>
        <v>441.306266548985</v>
      </c>
      <c r="D752" s="2" t="s">
        <v>10</v>
      </c>
      <c r="E752" s="2">
        <v>1133</v>
      </c>
      <c r="F752" s="2">
        <v>1141</v>
      </c>
      <c r="G752" s="20">
        <f t="shared" si="376"/>
        <v>3530.45013239188</v>
      </c>
      <c r="H752" s="20">
        <f t="shared" si="372"/>
        <v>8</v>
      </c>
      <c r="I752" s="20">
        <f t="shared" si="373"/>
        <v>0.706090026478376</v>
      </c>
      <c r="J752" s="8">
        <f t="shared" si="374"/>
        <v>3530.45013239188</v>
      </c>
    </row>
    <row r="753" spans="1:10" s="1" customFormat="1" ht="20.25" customHeight="1">
      <c r="A753" s="2" t="s">
        <v>70</v>
      </c>
      <c r="B753" s="2" t="s">
        <v>1</v>
      </c>
      <c r="C753" s="6">
        <f t="shared" si="377"/>
        <v>904.1591320072333</v>
      </c>
      <c r="D753" s="2" t="s">
        <v>11</v>
      </c>
      <c r="E753" s="2">
        <v>553</v>
      </c>
      <c r="F753" s="2">
        <v>548</v>
      </c>
      <c r="G753" s="20">
        <f t="shared" si="376"/>
        <v>4520.795660036167</v>
      </c>
      <c r="H753" s="20">
        <f t="shared" si="372"/>
        <v>5</v>
      </c>
      <c r="I753" s="20">
        <f t="shared" si="373"/>
        <v>0.9041591320072333</v>
      </c>
      <c r="J753" s="8">
        <f t="shared" si="374"/>
        <v>4520.795660036167</v>
      </c>
    </row>
    <row r="754" spans="1:10" s="1" customFormat="1" ht="20.25" customHeight="1">
      <c r="A754" s="2" t="s">
        <v>68</v>
      </c>
      <c r="B754" s="2" t="s">
        <v>28</v>
      </c>
      <c r="C754" s="6">
        <f t="shared" si="377"/>
        <v>390.625</v>
      </c>
      <c r="D754" s="2" t="s">
        <v>10</v>
      </c>
      <c r="E754" s="2">
        <v>1280</v>
      </c>
      <c r="F754" s="2">
        <v>1295</v>
      </c>
      <c r="G754" s="20">
        <f t="shared" si="376"/>
        <v>5859.375</v>
      </c>
      <c r="H754" s="20">
        <f t="shared" si="372"/>
        <v>15</v>
      </c>
      <c r="I754" s="20">
        <f t="shared" si="373"/>
        <v>1.171875</v>
      </c>
      <c r="J754" s="8">
        <f t="shared" si="374"/>
        <v>5859.375</v>
      </c>
    </row>
    <row r="755" spans="1:10" s="1" customFormat="1" ht="20.25" customHeight="1">
      <c r="A755" s="2" t="s">
        <v>68</v>
      </c>
      <c r="B755" s="2" t="s">
        <v>2</v>
      </c>
      <c r="C755" s="6">
        <f t="shared" si="377"/>
        <v>421.22999157540016</v>
      </c>
      <c r="D755" s="2" t="s">
        <v>10</v>
      </c>
      <c r="E755" s="2">
        <v>1187</v>
      </c>
      <c r="F755" s="2">
        <v>1199</v>
      </c>
      <c r="G755" s="20">
        <f t="shared" si="376"/>
        <v>5054.759898904802</v>
      </c>
      <c r="H755" s="20">
        <f t="shared" si="372"/>
        <v>12</v>
      </c>
      <c r="I755" s="20">
        <f t="shared" si="373"/>
        <v>1.0109519797809603</v>
      </c>
      <c r="J755" s="8">
        <f t="shared" si="374"/>
        <v>5054.759898904802</v>
      </c>
    </row>
    <row r="756" spans="1:10" s="1" customFormat="1" ht="20.25" customHeight="1">
      <c r="A756" s="2" t="s">
        <v>68</v>
      </c>
      <c r="B756" s="2" t="s">
        <v>3</v>
      </c>
      <c r="C756" s="6">
        <f t="shared" si="377"/>
        <v>621.8905472636816</v>
      </c>
      <c r="D756" s="2" t="s">
        <v>10</v>
      </c>
      <c r="E756" s="2">
        <v>804</v>
      </c>
      <c r="F756" s="2">
        <v>797</v>
      </c>
      <c r="G756" s="20">
        <f t="shared" si="376"/>
        <v>-4353.233830845771</v>
      </c>
      <c r="H756" s="20">
        <f t="shared" si="372"/>
        <v>-7</v>
      </c>
      <c r="I756" s="20">
        <f t="shared" si="373"/>
        <v>-0.8706467661691543</v>
      </c>
      <c r="J756" s="8">
        <f t="shared" si="374"/>
        <v>-4353.233830845771</v>
      </c>
    </row>
    <row r="757" spans="1:10" s="1" customFormat="1" ht="20.25" customHeight="1">
      <c r="A757" s="15"/>
      <c r="B757" s="15"/>
      <c r="C757" s="14"/>
      <c r="D757" s="15"/>
      <c r="E757" s="15"/>
      <c r="F757" s="15"/>
      <c r="G757" s="21"/>
      <c r="H757" s="21"/>
      <c r="I757" s="24" t="s">
        <v>73</v>
      </c>
      <c r="J757" s="25">
        <f>SUM(J704:J756)</f>
        <v>89241.24722723172</v>
      </c>
    </row>
    <row r="758" spans="1:10" s="1" customFormat="1" ht="20.25" customHeight="1">
      <c r="A758" s="2" t="s">
        <v>67</v>
      </c>
      <c r="B758" s="2" t="s">
        <v>36</v>
      </c>
      <c r="C758" s="6">
        <f t="shared" si="377"/>
        <v>667.5567423230974</v>
      </c>
      <c r="D758" s="2" t="s">
        <v>10</v>
      </c>
      <c r="E758" s="2">
        <v>749</v>
      </c>
      <c r="F758" s="2">
        <v>760</v>
      </c>
      <c r="G758" s="20">
        <f aca="true" t="shared" si="378" ref="G758:G822">(IF($D758="SHORT",$E758-$F758,IF($D758="LONG",$F758-$E758)))*$C758</f>
        <v>7343.124165554072</v>
      </c>
      <c r="H758" s="20">
        <f aca="true" t="shared" si="379" ref="H758:H793">G758/C758</f>
        <v>11</v>
      </c>
      <c r="I758" s="20">
        <f aca="true" t="shared" si="380" ref="I758:I793">H758/E758*100</f>
        <v>1.4686248331108143</v>
      </c>
      <c r="J758" s="8">
        <f aca="true" t="shared" si="381" ref="J758:J793">H758*C758</f>
        <v>7343.124165554072</v>
      </c>
    </row>
    <row r="759" spans="1:10" s="1" customFormat="1" ht="20.25" customHeight="1">
      <c r="A759" s="2" t="s">
        <v>66</v>
      </c>
      <c r="B759" s="2" t="s">
        <v>0</v>
      </c>
      <c r="C759" s="6">
        <f t="shared" si="377"/>
        <v>2325.5813953488373</v>
      </c>
      <c r="D759" s="2" t="s">
        <v>10</v>
      </c>
      <c r="E759" s="2">
        <v>215</v>
      </c>
      <c r="F759" s="2">
        <v>216.2</v>
      </c>
      <c r="G759" s="20">
        <f t="shared" si="378"/>
        <v>2790.697674418578</v>
      </c>
      <c r="H759" s="20">
        <f t="shared" si="379"/>
        <v>1.1999999999999886</v>
      </c>
      <c r="I759" s="20">
        <f t="shared" si="380"/>
        <v>0.5581395348837157</v>
      </c>
      <c r="J759" s="8">
        <f t="shared" si="381"/>
        <v>2790.697674418578</v>
      </c>
    </row>
    <row r="760" spans="1:10" s="1" customFormat="1" ht="20.25" customHeight="1">
      <c r="A760" s="2" t="s">
        <v>63</v>
      </c>
      <c r="B760" s="2" t="s">
        <v>25</v>
      </c>
      <c r="C760" s="6">
        <f t="shared" si="377"/>
        <v>978.4735812133073</v>
      </c>
      <c r="D760" s="2" t="s">
        <v>10</v>
      </c>
      <c r="E760" s="2">
        <v>511</v>
      </c>
      <c r="F760" s="2">
        <v>508</v>
      </c>
      <c r="G760" s="20">
        <f t="shared" si="378"/>
        <v>-2935.420743639922</v>
      </c>
      <c r="H760" s="20">
        <f t="shared" si="379"/>
        <v>-3</v>
      </c>
      <c r="I760" s="20">
        <f t="shared" si="380"/>
        <v>-0.5870841487279843</v>
      </c>
      <c r="J760" s="8">
        <f t="shared" si="381"/>
        <v>-2935.420743639922</v>
      </c>
    </row>
    <row r="761" spans="1:10" s="1" customFormat="1" ht="20.25" customHeight="1">
      <c r="A761" s="2" t="s">
        <v>63</v>
      </c>
      <c r="B761" s="2" t="s">
        <v>65</v>
      </c>
      <c r="C761" s="6">
        <f t="shared" si="377"/>
        <v>315.2585119798235</v>
      </c>
      <c r="D761" s="2" t="s">
        <v>10</v>
      </c>
      <c r="E761" s="2">
        <v>1586</v>
      </c>
      <c r="F761" s="2">
        <v>1604</v>
      </c>
      <c r="G761" s="20">
        <f t="shared" si="378"/>
        <v>5674.653215636823</v>
      </c>
      <c r="H761" s="20">
        <f t="shared" si="379"/>
        <v>18</v>
      </c>
      <c r="I761" s="20">
        <f t="shared" si="380"/>
        <v>1.1349306431273645</v>
      </c>
      <c r="J761" s="8">
        <f t="shared" si="381"/>
        <v>5674.653215636823</v>
      </c>
    </row>
    <row r="762" spans="1:10" s="1" customFormat="1" ht="20.25" customHeight="1">
      <c r="A762" s="2" t="s">
        <v>63</v>
      </c>
      <c r="B762" s="2" t="s">
        <v>64</v>
      </c>
      <c r="C762" s="6">
        <f t="shared" si="377"/>
        <v>6765.899864682002</v>
      </c>
      <c r="D762" s="2" t="s">
        <v>10</v>
      </c>
      <c r="E762" s="2">
        <v>73.9</v>
      </c>
      <c r="F762" s="2">
        <v>74.3</v>
      </c>
      <c r="G762" s="20">
        <f t="shared" si="378"/>
        <v>2706.359945872743</v>
      </c>
      <c r="H762" s="20">
        <f t="shared" si="379"/>
        <v>0.3999999999999915</v>
      </c>
      <c r="I762" s="20">
        <f t="shared" si="380"/>
        <v>0.5412719891745487</v>
      </c>
      <c r="J762" s="8">
        <f t="shared" si="381"/>
        <v>2706.359945872743</v>
      </c>
    </row>
    <row r="763" spans="1:10" s="1" customFormat="1" ht="20.25" customHeight="1">
      <c r="A763" s="2" t="s">
        <v>61</v>
      </c>
      <c r="B763" s="2" t="s">
        <v>62</v>
      </c>
      <c r="C763" s="6">
        <f t="shared" si="377"/>
        <v>1123.5955056179776</v>
      </c>
      <c r="D763" s="2" t="s">
        <v>10</v>
      </c>
      <c r="E763" s="2">
        <v>445</v>
      </c>
      <c r="F763" s="2">
        <v>447</v>
      </c>
      <c r="G763" s="20">
        <f t="shared" si="378"/>
        <v>2247.191011235955</v>
      </c>
      <c r="H763" s="20">
        <f t="shared" si="379"/>
        <v>2</v>
      </c>
      <c r="I763" s="20">
        <f t="shared" si="380"/>
        <v>0.44943820224719105</v>
      </c>
      <c r="J763" s="8">
        <f t="shared" si="381"/>
        <v>2247.191011235955</v>
      </c>
    </row>
    <row r="764" spans="1:10" s="1" customFormat="1" ht="20.25" customHeight="1">
      <c r="A764" s="2" t="s">
        <v>61</v>
      </c>
      <c r="B764" s="2" t="s">
        <v>21</v>
      </c>
      <c r="C764" s="6">
        <f t="shared" si="377"/>
        <v>892.8571428571429</v>
      </c>
      <c r="D764" s="2" t="s">
        <v>10</v>
      </c>
      <c r="E764" s="2">
        <v>560</v>
      </c>
      <c r="F764" s="2">
        <v>566</v>
      </c>
      <c r="G764" s="20">
        <f t="shared" si="378"/>
        <v>5357.142857142857</v>
      </c>
      <c r="H764" s="20">
        <f t="shared" si="379"/>
        <v>5.999999999999999</v>
      </c>
      <c r="I764" s="20">
        <f t="shared" si="380"/>
        <v>1.0714285714285712</v>
      </c>
      <c r="J764" s="8">
        <f t="shared" si="381"/>
        <v>5357.142857142857</v>
      </c>
    </row>
    <row r="765" spans="1:10" s="1" customFormat="1" ht="20.25" customHeight="1">
      <c r="A765" s="2" t="s">
        <v>57</v>
      </c>
      <c r="B765" s="2" t="s">
        <v>60</v>
      </c>
      <c r="C765" s="6">
        <f t="shared" si="377"/>
        <v>2415.458937198068</v>
      </c>
      <c r="D765" s="2" t="s">
        <v>10</v>
      </c>
      <c r="E765" s="2">
        <v>207</v>
      </c>
      <c r="F765" s="2">
        <v>209</v>
      </c>
      <c r="G765" s="20">
        <f t="shared" si="378"/>
        <v>4830.917874396136</v>
      </c>
      <c r="H765" s="20">
        <f t="shared" si="379"/>
        <v>2</v>
      </c>
      <c r="I765" s="20">
        <f t="shared" si="380"/>
        <v>0.966183574879227</v>
      </c>
      <c r="J765" s="8">
        <f t="shared" si="381"/>
        <v>4830.917874396136</v>
      </c>
    </row>
    <row r="766" spans="1:10" s="1" customFormat="1" ht="20.25" customHeight="1">
      <c r="A766" s="2" t="s">
        <v>58</v>
      </c>
      <c r="B766" s="2" t="s">
        <v>59</v>
      </c>
      <c r="C766" s="6">
        <f t="shared" si="377"/>
        <v>3289.4736842105262</v>
      </c>
      <c r="D766" s="2" t="s">
        <v>10</v>
      </c>
      <c r="E766" s="2">
        <v>152</v>
      </c>
      <c r="F766" s="2">
        <v>154</v>
      </c>
      <c r="G766" s="20">
        <f t="shared" si="378"/>
        <v>6578.9473684210525</v>
      </c>
      <c r="H766" s="20">
        <f t="shared" si="379"/>
        <v>2</v>
      </c>
      <c r="I766" s="20">
        <f t="shared" si="380"/>
        <v>1.3157894736842104</v>
      </c>
      <c r="J766" s="8">
        <f t="shared" si="381"/>
        <v>6578.9473684210525</v>
      </c>
    </row>
    <row r="767" spans="1:10" s="1" customFormat="1" ht="20.25" customHeight="1">
      <c r="A767" s="2" t="s">
        <v>56</v>
      </c>
      <c r="B767" s="2" t="s">
        <v>30</v>
      </c>
      <c r="C767" s="6">
        <f t="shared" si="377"/>
        <v>629.7229219143577</v>
      </c>
      <c r="D767" s="2" t="s">
        <v>10</v>
      </c>
      <c r="E767" s="2">
        <v>794</v>
      </c>
      <c r="F767" s="2">
        <v>790</v>
      </c>
      <c r="G767" s="20">
        <f t="shared" si="378"/>
        <v>-2518.891687657431</v>
      </c>
      <c r="H767" s="20">
        <f t="shared" si="379"/>
        <v>-4</v>
      </c>
      <c r="I767" s="20">
        <f t="shared" si="380"/>
        <v>-0.5037783375314862</v>
      </c>
      <c r="J767" s="8">
        <f t="shared" si="381"/>
        <v>-2518.891687657431</v>
      </c>
    </row>
    <row r="768" spans="1:10" s="1" customFormat="1" ht="20.25" customHeight="1">
      <c r="A768" s="2" t="s">
        <v>54</v>
      </c>
      <c r="B768" s="2" t="s">
        <v>55</v>
      </c>
      <c r="C768" s="6">
        <f t="shared" si="377"/>
        <v>1538.4615384615386</v>
      </c>
      <c r="D768" s="2" t="s">
        <v>10</v>
      </c>
      <c r="E768" s="2">
        <v>325</v>
      </c>
      <c r="F768" s="2">
        <v>328</v>
      </c>
      <c r="G768" s="20">
        <f t="shared" si="378"/>
        <v>4615.384615384615</v>
      </c>
      <c r="H768" s="20">
        <f t="shared" si="379"/>
        <v>2.9999999999999996</v>
      </c>
      <c r="I768" s="20">
        <f t="shared" si="380"/>
        <v>0.923076923076923</v>
      </c>
      <c r="J768" s="8">
        <f t="shared" si="381"/>
        <v>4615.384615384615</v>
      </c>
    </row>
    <row r="769" spans="1:10" s="1" customFormat="1" ht="20.25" customHeight="1">
      <c r="A769" s="2" t="s">
        <v>53</v>
      </c>
      <c r="B769" s="2" t="s">
        <v>3</v>
      </c>
      <c r="C769" s="6">
        <f t="shared" si="377"/>
        <v>623.4413965087282</v>
      </c>
      <c r="D769" s="2" t="s">
        <v>10</v>
      </c>
      <c r="E769" s="2">
        <v>802</v>
      </c>
      <c r="F769" s="2">
        <v>813</v>
      </c>
      <c r="G769" s="20">
        <f t="shared" si="378"/>
        <v>6857.85536159601</v>
      </c>
      <c r="H769" s="20">
        <f t="shared" si="379"/>
        <v>11</v>
      </c>
      <c r="I769" s="20">
        <f t="shared" si="380"/>
        <v>1.3715710723192018</v>
      </c>
      <c r="J769" s="8">
        <f t="shared" si="381"/>
        <v>6857.85536159601</v>
      </c>
    </row>
    <row r="770" spans="1:10" s="1" customFormat="1" ht="20.25" customHeight="1">
      <c r="A770" s="2" t="s">
        <v>52</v>
      </c>
      <c r="B770" s="2" t="s">
        <v>22</v>
      </c>
      <c r="C770" s="6">
        <f t="shared" si="377"/>
        <v>3261.5786040443572</v>
      </c>
      <c r="D770" s="2" t="s">
        <v>10</v>
      </c>
      <c r="E770" s="2">
        <v>153.3</v>
      </c>
      <c r="F770" s="2">
        <v>154.5</v>
      </c>
      <c r="G770" s="20">
        <f t="shared" si="378"/>
        <v>3913.8943248531914</v>
      </c>
      <c r="H770" s="20">
        <f t="shared" si="379"/>
        <v>1.1999999999999886</v>
      </c>
      <c r="I770" s="20">
        <f t="shared" si="380"/>
        <v>0.7827788649706383</v>
      </c>
      <c r="J770" s="8">
        <f t="shared" si="381"/>
        <v>3913.8943248531914</v>
      </c>
    </row>
    <row r="771" spans="1:10" s="1" customFormat="1" ht="20.25" customHeight="1">
      <c r="A771" s="2" t="s">
        <v>52</v>
      </c>
      <c r="B771" s="2" t="s">
        <v>35</v>
      </c>
      <c r="C771" s="6">
        <f t="shared" si="377"/>
        <v>900.9009009009009</v>
      </c>
      <c r="D771" s="2" t="s">
        <v>10</v>
      </c>
      <c r="E771" s="2">
        <v>555</v>
      </c>
      <c r="F771" s="2">
        <v>562</v>
      </c>
      <c r="G771" s="20">
        <f t="shared" si="378"/>
        <v>6306.306306306306</v>
      </c>
      <c r="H771" s="20">
        <f t="shared" si="379"/>
        <v>7</v>
      </c>
      <c r="I771" s="20">
        <f t="shared" si="380"/>
        <v>1.2612612612612613</v>
      </c>
      <c r="J771" s="8">
        <f t="shared" si="381"/>
        <v>6306.306306306306</v>
      </c>
    </row>
    <row r="772" spans="1:10" s="1" customFormat="1" ht="20.25" customHeight="1">
      <c r="A772" s="2" t="s">
        <v>52</v>
      </c>
      <c r="B772" s="2" t="s">
        <v>34</v>
      </c>
      <c r="C772" s="6">
        <f t="shared" si="377"/>
        <v>538.2131324004306</v>
      </c>
      <c r="D772" s="2" t="s">
        <v>10</v>
      </c>
      <c r="E772" s="2">
        <v>929</v>
      </c>
      <c r="F772" s="2">
        <v>936</v>
      </c>
      <c r="G772" s="20">
        <f t="shared" si="378"/>
        <v>3767.4919268030144</v>
      </c>
      <c r="H772" s="20">
        <f t="shared" si="379"/>
        <v>7</v>
      </c>
      <c r="I772" s="20">
        <f t="shared" si="380"/>
        <v>0.7534983853606028</v>
      </c>
      <c r="J772" s="8">
        <f t="shared" si="381"/>
        <v>3767.4919268030144</v>
      </c>
    </row>
    <row r="773" spans="1:10" s="1" customFormat="1" ht="20.25" customHeight="1">
      <c r="A773" s="2" t="s">
        <v>50</v>
      </c>
      <c r="B773" s="2" t="s">
        <v>47</v>
      </c>
      <c r="C773" s="6">
        <f t="shared" si="377"/>
        <v>892.8571428571429</v>
      </c>
      <c r="D773" s="2" t="s">
        <v>10</v>
      </c>
      <c r="E773" s="2">
        <v>560</v>
      </c>
      <c r="F773" s="2">
        <v>568</v>
      </c>
      <c r="G773" s="20">
        <f t="shared" si="378"/>
        <v>7142.857142857143</v>
      </c>
      <c r="H773" s="20">
        <f t="shared" si="379"/>
        <v>8</v>
      </c>
      <c r="I773" s="20">
        <f t="shared" si="380"/>
        <v>1.4285714285714286</v>
      </c>
      <c r="J773" s="8">
        <f t="shared" si="381"/>
        <v>7142.857142857143</v>
      </c>
    </row>
    <row r="774" spans="1:10" s="1" customFormat="1" ht="20.25" customHeight="1">
      <c r="A774" s="2" t="s">
        <v>50</v>
      </c>
      <c r="B774" s="2" t="s">
        <v>51</v>
      </c>
      <c r="C774" s="6">
        <f t="shared" si="377"/>
        <v>563.063063063063</v>
      </c>
      <c r="D774" s="2" t="s">
        <v>10</v>
      </c>
      <c r="E774" s="2">
        <v>888</v>
      </c>
      <c r="F774" s="2">
        <v>882</v>
      </c>
      <c r="G774" s="20">
        <f t="shared" si="378"/>
        <v>-3378.3783783783783</v>
      </c>
      <c r="H774" s="20">
        <f t="shared" si="379"/>
        <v>-6</v>
      </c>
      <c r="I774" s="20">
        <f t="shared" si="380"/>
        <v>-0.6756756756756757</v>
      </c>
      <c r="J774" s="8">
        <f t="shared" si="381"/>
        <v>-3378.3783783783783</v>
      </c>
    </row>
    <row r="775" spans="1:10" s="1" customFormat="1" ht="20.25" customHeight="1">
      <c r="A775" s="2" t="s">
        <v>49</v>
      </c>
      <c r="B775" s="2" t="s">
        <v>36</v>
      </c>
      <c r="C775" s="6">
        <f t="shared" si="377"/>
        <v>681.1989100817439</v>
      </c>
      <c r="D775" s="2" t="s">
        <v>10</v>
      </c>
      <c r="E775" s="2">
        <v>734</v>
      </c>
      <c r="F775" s="2">
        <v>743</v>
      </c>
      <c r="G775" s="20">
        <f t="shared" si="378"/>
        <v>6130.7901907356945</v>
      </c>
      <c r="H775" s="20">
        <f t="shared" si="379"/>
        <v>9</v>
      </c>
      <c r="I775" s="20">
        <f t="shared" si="380"/>
        <v>1.226158038147139</v>
      </c>
      <c r="J775" s="8">
        <f t="shared" si="381"/>
        <v>6130.7901907356945</v>
      </c>
    </row>
    <row r="776" spans="1:10" s="1" customFormat="1" ht="20.25" customHeight="1">
      <c r="A776" s="2" t="s">
        <v>49</v>
      </c>
      <c r="B776" s="2" t="s">
        <v>23</v>
      </c>
      <c r="C776" s="6">
        <f t="shared" si="377"/>
        <v>1562.5</v>
      </c>
      <c r="D776" s="2" t="s">
        <v>10</v>
      </c>
      <c r="E776" s="2">
        <v>320</v>
      </c>
      <c r="F776" s="2">
        <v>323.5</v>
      </c>
      <c r="G776" s="20">
        <f t="shared" si="378"/>
        <v>5468.75</v>
      </c>
      <c r="H776" s="20">
        <f t="shared" si="379"/>
        <v>3.5</v>
      </c>
      <c r="I776" s="20">
        <f t="shared" si="380"/>
        <v>1.09375</v>
      </c>
      <c r="J776" s="8">
        <f t="shared" si="381"/>
        <v>5468.75</v>
      </c>
    </row>
    <row r="777" spans="1:10" s="1" customFormat="1" ht="20.25" customHeight="1">
      <c r="A777" s="2" t="s">
        <v>48</v>
      </c>
      <c r="B777" s="2" t="s">
        <v>23</v>
      </c>
      <c r="C777" s="6">
        <f t="shared" si="377"/>
        <v>1544.1630636195182</v>
      </c>
      <c r="D777" s="2" t="s">
        <v>11</v>
      </c>
      <c r="E777" s="2">
        <v>323.8</v>
      </c>
      <c r="F777" s="2">
        <v>322</v>
      </c>
      <c r="G777" s="20">
        <f t="shared" si="378"/>
        <v>2779.4935145151503</v>
      </c>
      <c r="H777" s="20">
        <f t="shared" si="379"/>
        <v>1.8000000000000114</v>
      </c>
      <c r="I777" s="20">
        <f t="shared" si="380"/>
        <v>0.55589870290303</v>
      </c>
      <c r="J777" s="8">
        <f t="shared" si="381"/>
        <v>2779.4935145151503</v>
      </c>
    </row>
    <row r="778" spans="1:10" s="1" customFormat="1" ht="20.25" customHeight="1">
      <c r="A778" s="2" t="s">
        <v>48</v>
      </c>
      <c r="B778" s="2" t="s">
        <v>47</v>
      </c>
      <c r="C778" s="6">
        <f t="shared" si="377"/>
        <v>874.1258741258741</v>
      </c>
      <c r="D778" s="2" t="s">
        <v>10</v>
      </c>
      <c r="E778" s="2">
        <v>572</v>
      </c>
      <c r="F778" s="2">
        <v>565</v>
      </c>
      <c r="G778" s="20">
        <f t="shared" si="378"/>
        <v>-6118.881118881119</v>
      </c>
      <c r="H778" s="20">
        <f t="shared" si="379"/>
        <v>-7</v>
      </c>
      <c r="I778" s="20">
        <f t="shared" si="380"/>
        <v>-1.2237762237762237</v>
      </c>
      <c r="J778" s="8">
        <f t="shared" si="381"/>
        <v>-6118.881118881119</v>
      </c>
    </row>
    <row r="779" spans="1:10" s="1" customFormat="1" ht="20.25" customHeight="1">
      <c r="A779" s="2" t="s">
        <v>45</v>
      </c>
      <c r="B779" s="2" t="s">
        <v>27</v>
      </c>
      <c r="C779" s="6">
        <f t="shared" si="377"/>
        <v>690.6077348066299</v>
      </c>
      <c r="D779" s="2" t="s">
        <v>10</v>
      </c>
      <c r="E779" s="2">
        <v>724</v>
      </c>
      <c r="F779" s="2">
        <v>728.7</v>
      </c>
      <c r="G779" s="20">
        <f t="shared" si="378"/>
        <v>3245.8563535911917</v>
      </c>
      <c r="H779" s="20">
        <f t="shared" si="379"/>
        <v>4.7000000000000455</v>
      </c>
      <c r="I779" s="20">
        <f t="shared" si="380"/>
        <v>0.6491712707182383</v>
      </c>
      <c r="J779" s="8">
        <f t="shared" si="381"/>
        <v>3245.8563535911917</v>
      </c>
    </row>
    <row r="780" spans="1:10" s="1" customFormat="1" ht="20.25" customHeight="1">
      <c r="A780" s="2" t="s">
        <v>45</v>
      </c>
      <c r="B780" s="2" t="s">
        <v>36</v>
      </c>
      <c r="C780" s="6">
        <f t="shared" si="377"/>
        <v>680.2721088435375</v>
      </c>
      <c r="D780" s="2" t="s">
        <v>10</v>
      </c>
      <c r="E780" s="2">
        <v>735</v>
      </c>
      <c r="F780" s="2">
        <v>729</v>
      </c>
      <c r="G780" s="20">
        <f t="shared" si="378"/>
        <v>-4081.632653061225</v>
      </c>
      <c r="H780" s="20">
        <f t="shared" si="379"/>
        <v>-6</v>
      </c>
      <c r="I780" s="20">
        <f t="shared" si="380"/>
        <v>-0.8163265306122449</v>
      </c>
      <c r="J780" s="8">
        <f t="shared" si="381"/>
        <v>-4081.632653061225</v>
      </c>
    </row>
    <row r="781" spans="1:10" s="1" customFormat="1" ht="20.25" customHeight="1">
      <c r="A781" s="2" t="s">
        <v>46</v>
      </c>
      <c r="B781" s="2" t="s">
        <v>47</v>
      </c>
      <c r="C781" s="6">
        <f t="shared" si="377"/>
        <v>854.7008547008547</v>
      </c>
      <c r="D781" s="2" t="s">
        <v>11</v>
      </c>
      <c r="E781" s="2">
        <v>585</v>
      </c>
      <c r="F781" s="2">
        <v>577</v>
      </c>
      <c r="G781" s="20">
        <f t="shared" si="378"/>
        <v>6837.606837606838</v>
      </c>
      <c r="H781" s="20">
        <f t="shared" si="379"/>
        <v>8</v>
      </c>
      <c r="I781" s="20">
        <f t="shared" si="380"/>
        <v>1.3675213675213675</v>
      </c>
      <c r="J781" s="8">
        <f t="shared" si="381"/>
        <v>6837.606837606838</v>
      </c>
    </row>
    <row r="782" spans="1:10" s="1" customFormat="1" ht="20.25" customHeight="1">
      <c r="A782" s="2" t="s">
        <v>46</v>
      </c>
      <c r="B782" s="2" t="s">
        <v>29</v>
      </c>
      <c r="C782" s="6">
        <f t="shared" si="377"/>
        <v>653.59477124183</v>
      </c>
      <c r="D782" s="2" t="s">
        <v>10</v>
      </c>
      <c r="E782" s="2">
        <v>765</v>
      </c>
      <c r="F782" s="2">
        <v>772</v>
      </c>
      <c r="G782" s="20">
        <f t="shared" si="378"/>
        <v>4575.16339869281</v>
      </c>
      <c r="H782" s="20">
        <f t="shared" si="379"/>
        <v>7</v>
      </c>
      <c r="I782" s="20">
        <f t="shared" si="380"/>
        <v>0.9150326797385622</v>
      </c>
      <c r="J782" s="8">
        <f t="shared" si="381"/>
        <v>4575.16339869281</v>
      </c>
    </row>
    <row r="783" spans="1:10" s="1" customFormat="1" ht="20.25" customHeight="1">
      <c r="A783" s="2" t="s">
        <v>44</v>
      </c>
      <c r="B783" s="2" t="s">
        <v>3</v>
      </c>
      <c r="C783" s="6">
        <f t="shared" si="377"/>
        <v>645.9948320413437</v>
      </c>
      <c r="D783" s="2" t="s">
        <v>10</v>
      </c>
      <c r="E783" s="2">
        <v>774</v>
      </c>
      <c r="F783" s="2">
        <v>780</v>
      </c>
      <c r="G783" s="20">
        <f t="shared" si="378"/>
        <v>3875.968992248062</v>
      </c>
      <c r="H783" s="20">
        <f t="shared" si="379"/>
        <v>6</v>
      </c>
      <c r="I783" s="20">
        <f t="shared" si="380"/>
        <v>0.7751937984496124</v>
      </c>
      <c r="J783" s="8">
        <f t="shared" si="381"/>
        <v>3875.968992248062</v>
      </c>
    </row>
    <row r="784" spans="1:10" s="1" customFormat="1" ht="20.25" customHeight="1">
      <c r="A784" s="2" t="s">
        <v>44</v>
      </c>
      <c r="B784" s="2" t="s">
        <v>26</v>
      </c>
      <c r="C784" s="6">
        <f t="shared" si="377"/>
        <v>698.3240223463687</v>
      </c>
      <c r="D784" s="2" t="s">
        <v>10</v>
      </c>
      <c r="E784" s="2">
        <v>716</v>
      </c>
      <c r="F784" s="2">
        <v>726</v>
      </c>
      <c r="G784" s="20">
        <f t="shared" si="378"/>
        <v>6983.240223463687</v>
      </c>
      <c r="H784" s="20">
        <f t="shared" si="379"/>
        <v>10</v>
      </c>
      <c r="I784" s="20">
        <f t="shared" si="380"/>
        <v>1.3966480446927374</v>
      </c>
      <c r="J784" s="8">
        <f t="shared" si="381"/>
        <v>6983.240223463687</v>
      </c>
    </row>
    <row r="785" spans="1:10" s="1" customFormat="1" ht="20.25" customHeight="1">
      <c r="A785" s="2" t="s">
        <v>43</v>
      </c>
      <c r="B785" s="2" t="s">
        <v>29</v>
      </c>
      <c r="C785" s="6">
        <f t="shared" si="377"/>
        <v>663.1299734748011</v>
      </c>
      <c r="D785" s="2" t="s">
        <v>10</v>
      </c>
      <c r="E785" s="2">
        <v>754</v>
      </c>
      <c r="F785" s="2">
        <v>756</v>
      </c>
      <c r="G785" s="20">
        <f t="shared" si="378"/>
        <v>1326.2599469496022</v>
      </c>
      <c r="H785" s="20">
        <f t="shared" si="379"/>
        <v>2</v>
      </c>
      <c r="I785" s="20">
        <f t="shared" si="380"/>
        <v>0.2652519893899204</v>
      </c>
      <c r="J785" s="8">
        <f t="shared" si="381"/>
        <v>1326.2599469496022</v>
      </c>
    </row>
    <row r="786" spans="1:10" s="1" customFormat="1" ht="20.25" customHeight="1">
      <c r="A786" s="2" t="s">
        <v>43</v>
      </c>
      <c r="B786" s="2" t="s">
        <v>3</v>
      </c>
      <c r="C786" s="6">
        <f t="shared" si="377"/>
        <v>640.2048655569782</v>
      </c>
      <c r="D786" s="2" t="s">
        <v>10</v>
      </c>
      <c r="E786" s="2">
        <v>781</v>
      </c>
      <c r="F786" s="2">
        <v>788</v>
      </c>
      <c r="G786" s="20">
        <f t="shared" si="378"/>
        <v>4481.434058898848</v>
      </c>
      <c r="H786" s="20">
        <f t="shared" si="379"/>
        <v>7.000000000000001</v>
      </c>
      <c r="I786" s="20">
        <f t="shared" si="380"/>
        <v>0.8962868117797695</v>
      </c>
      <c r="J786" s="8">
        <f t="shared" si="381"/>
        <v>4481.434058898848</v>
      </c>
    </row>
    <row r="787" spans="1:10" s="1" customFormat="1" ht="20.25" customHeight="1">
      <c r="A787" s="2" t="s">
        <v>42</v>
      </c>
      <c r="B787" s="2" t="s">
        <v>24</v>
      </c>
      <c r="C787" s="6">
        <f t="shared" si="377"/>
        <v>4826.254826254826</v>
      </c>
      <c r="D787" s="2" t="s">
        <v>10</v>
      </c>
      <c r="E787" s="2">
        <v>103.6</v>
      </c>
      <c r="F787" s="2">
        <v>105.4</v>
      </c>
      <c r="G787" s="20">
        <f t="shared" si="378"/>
        <v>8687.258687258742</v>
      </c>
      <c r="H787" s="20">
        <f t="shared" si="379"/>
        <v>1.8000000000000114</v>
      </c>
      <c r="I787" s="20">
        <f t="shared" si="380"/>
        <v>1.7374517374517486</v>
      </c>
      <c r="J787" s="8">
        <f t="shared" si="381"/>
        <v>8687.258687258742</v>
      </c>
    </row>
    <row r="788" spans="1:10" s="1" customFormat="1" ht="20.25" customHeight="1">
      <c r="A788" s="2" t="s">
        <v>41</v>
      </c>
      <c r="B788" s="2" t="s">
        <v>29</v>
      </c>
      <c r="C788" s="6">
        <f t="shared" si="377"/>
        <v>671.591672263264</v>
      </c>
      <c r="D788" s="2" t="s">
        <v>10</v>
      </c>
      <c r="E788" s="2">
        <v>744.5</v>
      </c>
      <c r="F788" s="2">
        <v>740</v>
      </c>
      <c r="G788" s="20">
        <f t="shared" si="378"/>
        <v>-3022.1625251846876</v>
      </c>
      <c r="H788" s="20">
        <f t="shared" si="379"/>
        <v>-4.5</v>
      </c>
      <c r="I788" s="20">
        <f t="shared" si="380"/>
        <v>-0.6044325050369375</v>
      </c>
      <c r="J788" s="8">
        <f t="shared" si="381"/>
        <v>-3022.1625251846876</v>
      </c>
    </row>
    <row r="789" spans="1:10" s="1" customFormat="1" ht="20.25" customHeight="1">
      <c r="A789" s="2" t="s">
        <v>41</v>
      </c>
      <c r="B789" s="2" t="s">
        <v>36</v>
      </c>
      <c r="C789" s="6">
        <f t="shared" si="377"/>
        <v>645.9948320413437</v>
      </c>
      <c r="D789" s="2" t="s">
        <v>10</v>
      </c>
      <c r="E789" s="2">
        <v>774</v>
      </c>
      <c r="F789" s="2">
        <v>768</v>
      </c>
      <c r="G789" s="20">
        <f t="shared" si="378"/>
        <v>-3875.968992248062</v>
      </c>
      <c r="H789" s="20">
        <f t="shared" si="379"/>
        <v>-6</v>
      </c>
      <c r="I789" s="20">
        <f t="shared" si="380"/>
        <v>-0.7751937984496124</v>
      </c>
      <c r="J789" s="8">
        <f t="shared" si="381"/>
        <v>-3875.968992248062</v>
      </c>
    </row>
    <row r="790" spans="1:10" s="1" customFormat="1" ht="20.25" customHeight="1">
      <c r="A790" s="2" t="s">
        <v>38</v>
      </c>
      <c r="B790" s="2" t="s">
        <v>3</v>
      </c>
      <c r="C790" s="6">
        <f t="shared" si="377"/>
        <v>665.7789613848203</v>
      </c>
      <c r="D790" s="2" t="s">
        <v>10</v>
      </c>
      <c r="E790" s="2">
        <v>751</v>
      </c>
      <c r="F790" s="2">
        <v>759.5</v>
      </c>
      <c r="G790" s="20">
        <f t="shared" si="378"/>
        <v>5659.121171770972</v>
      </c>
      <c r="H790" s="20">
        <f t="shared" si="379"/>
        <v>8.5</v>
      </c>
      <c r="I790" s="20">
        <f t="shared" si="380"/>
        <v>1.1318242343541944</v>
      </c>
      <c r="J790" s="8">
        <f t="shared" si="381"/>
        <v>5659.121171770972</v>
      </c>
    </row>
    <row r="791" spans="1:10" s="1" customFormat="1" ht="20.25" customHeight="1">
      <c r="A791" s="2" t="s">
        <v>38</v>
      </c>
      <c r="B791" s="2" t="s">
        <v>39</v>
      </c>
      <c r="C791" s="6">
        <f t="shared" si="377"/>
        <v>3731.3432835820895</v>
      </c>
      <c r="D791" s="2" t="s">
        <v>10</v>
      </c>
      <c r="E791" s="2">
        <v>134</v>
      </c>
      <c r="F791" s="2">
        <v>135.8</v>
      </c>
      <c r="G791" s="20">
        <f t="shared" si="378"/>
        <v>6716.4179104478035</v>
      </c>
      <c r="H791" s="20">
        <f t="shared" si="379"/>
        <v>1.8000000000000114</v>
      </c>
      <c r="I791" s="20">
        <f t="shared" si="380"/>
        <v>1.3432835820895608</v>
      </c>
      <c r="J791" s="8">
        <f t="shared" si="381"/>
        <v>6716.4179104478035</v>
      </c>
    </row>
    <row r="792" spans="1:10" s="1" customFormat="1" ht="20.25" customHeight="1">
      <c r="A792" s="2" t="s">
        <v>40</v>
      </c>
      <c r="B792" s="2" t="s">
        <v>3</v>
      </c>
      <c r="C792" s="6">
        <f t="shared" si="377"/>
        <v>664.0106241699867</v>
      </c>
      <c r="D792" s="2" t="s">
        <v>11</v>
      </c>
      <c r="E792" s="2">
        <v>753</v>
      </c>
      <c r="F792" s="2">
        <v>745.3</v>
      </c>
      <c r="G792" s="20">
        <f t="shared" si="378"/>
        <v>5112.881806108928</v>
      </c>
      <c r="H792" s="20">
        <f t="shared" si="379"/>
        <v>7.7000000000000455</v>
      </c>
      <c r="I792" s="20">
        <f t="shared" si="380"/>
        <v>1.0225763612217855</v>
      </c>
      <c r="J792" s="8">
        <f t="shared" si="381"/>
        <v>5112.881806108928</v>
      </c>
    </row>
    <row r="793" spans="1:10" s="1" customFormat="1" ht="20.25" customHeight="1">
      <c r="A793" s="2" t="s">
        <v>40</v>
      </c>
      <c r="B793" s="2" t="s">
        <v>33</v>
      </c>
      <c r="C793" s="6">
        <f t="shared" si="377"/>
        <v>749.6251874062968</v>
      </c>
      <c r="D793" s="2" t="s">
        <v>11</v>
      </c>
      <c r="E793" s="2">
        <v>667</v>
      </c>
      <c r="F793" s="2">
        <v>663</v>
      </c>
      <c r="G793" s="20">
        <f t="shared" si="378"/>
        <v>2998.5007496251874</v>
      </c>
      <c r="H793" s="20">
        <f t="shared" si="379"/>
        <v>4</v>
      </c>
      <c r="I793" s="20">
        <f t="shared" si="380"/>
        <v>0.5997001499250375</v>
      </c>
      <c r="J793" s="8">
        <f t="shared" si="381"/>
        <v>2998.5007496251874</v>
      </c>
    </row>
    <row r="794" spans="1:10" ht="21" customHeight="1">
      <c r="A794" s="13"/>
      <c r="B794" s="13"/>
      <c r="C794" s="13"/>
      <c r="D794" s="13"/>
      <c r="E794" s="13"/>
      <c r="F794" s="13"/>
      <c r="G794" s="22"/>
      <c r="H794" s="22"/>
      <c r="I794" s="26" t="s">
        <v>73</v>
      </c>
      <c r="J794" s="27">
        <f>SUM(J758:J793)</f>
        <v>119080.2315333412</v>
      </c>
    </row>
    <row r="795" spans="1:10" ht="20.25" customHeight="1">
      <c r="A795" s="2" t="s">
        <v>127</v>
      </c>
      <c r="B795" s="2" t="s">
        <v>128</v>
      </c>
      <c r="C795" s="6">
        <f aca="true" t="shared" si="382" ref="C795:C858">500000/E795</f>
        <v>548.2456140350877</v>
      </c>
      <c r="D795" s="2" t="s">
        <v>10</v>
      </c>
      <c r="E795" s="2">
        <v>912</v>
      </c>
      <c r="F795" s="2">
        <v>920</v>
      </c>
      <c r="G795" s="20">
        <f t="shared" si="378"/>
        <v>4385.964912280701</v>
      </c>
      <c r="H795" s="20">
        <f aca="true" t="shared" si="383" ref="H795:H847">G795/C795</f>
        <v>8</v>
      </c>
      <c r="I795" s="20">
        <f aca="true" t="shared" si="384" ref="I795:I847">H795/E795*100</f>
        <v>0.8771929824561403</v>
      </c>
      <c r="J795" s="8">
        <f aca="true" t="shared" si="385" ref="J795:J847">H795*C795</f>
        <v>4385.964912280701</v>
      </c>
    </row>
    <row r="796" spans="1:10" ht="20.25" customHeight="1">
      <c r="A796" s="2" t="s">
        <v>129</v>
      </c>
      <c r="B796" s="2" t="s">
        <v>130</v>
      </c>
      <c r="C796" s="6">
        <f t="shared" si="382"/>
        <v>604.5949214026602</v>
      </c>
      <c r="D796" s="2" t="s">
        <v>10</v>
      </c>
      <c r="E796" s="2">
        <v>827</v>
      </c>
      <c r="F796" s="2">
        <v>834.5</v>
      </c>
      <c r="G796" s="20">
        <f t="shared" si="378"/>
        <v>4534.461910519952</v>
      </c>
      <c r="H796" s="20">
        <f t="shared" si="383"/>
        <v>7.5</v>
      </c>
      <c r="I796" s="20">
        <f t="shared" si="384"/>
        <v>0.9068923821039904</v>
      </c>
      <c r="J796" s="8">
        <f t="shared" si="385"/>
        <v>4534.461910519952</v>
      </c>
    </row>
    <row r="797" spans="1:10" ht="20.25" customHeight="1">
      <c r="A797" s="2" t="s">
        <v>129</v>
      </c>
      <c r="B797" s="2" t="s">
        <v>3</v>
      </c>
      <c r="C797" s="6">
        <f t="shared" si="382"/>
        <v>678.42605156038</v>
      </c>
      <c r="D797" s="2" t="s">
        <v>10</v>
      </c>
      <c r="E797" s="2">
        <v>737</v>
      </c>
      <c r="F797" s="2">
        <v>739</v>
      </c>
      <c r="G797" s="20">
        <f t="shared" si="378"/>
        <v>1356.85210312076</v>
      </c>
      <c r="H797" s="20">
        <f t="shared" si="383"/>
        <v>2</v>
      </c>
      <c r="I797" s="20">
        <f t="shared" si="384"/>
        <v>0.27137042062415195</v>
      </c>
      <c r="J797" s="8">
        <f t="shared" si="385"/>
        <v>1356.85210312076</v>
      </c>
    </row>
    <row r="798" spans="1:10" ht="20.25" customHeight="1">
      <c r="A798" s="2" t="s">
        <v>131</v>
      </c>
      <c r="B798" s="2" t="s">
        <v>3</v>
      </c>
      <c r="C798" s="6">
        <f t="shared" si="382"/>
        <v>683.0601092896175</v>
      </c>
      <c r="D798" s="2" t="s">
        <v>10</v>
      </c>
      <c r="E798" s="2">
        <v>732</v>
      </c>
      <c r="F798" s="2">
        <v>730</v>
      </c>
      <c r="G798" s="20">
        <f t="shared" si="378"/>
        <v>-1366.120218579235</v>
      </c>
      <c r="H798" s="20">
        <f t="shared" si="383"/>
        <v>-2</v>
      </c>
      <c r="I798" s="20">
        <f t="shared" si="384"/>
        <v>-0.273224043715847</v>
      </c>
      <c r="J798" s="8">
        <f t="shared" si="385"/>
        <v>-1366.120218579235</v>
      </c>
    </row>
    <row r="799" spans="1:10" ht="20.25" customHeight="1">
      <c r="A799" s="2" t="s">
        <v>131</v>
      </c>
      <c r="B799" s="2" t="s">
        <v>132</v>
      </c>
      <c r="C799" s="6">
        <f t="shared" si="382"/>
        <v>1557.632398753894</v>
      </c>
      <c r="D799" s="2" t="s">
        <v>10</v>
      </c>
      <c r="E799" s="2">
        <v>321</v>
      </c>
      <c r="F799" s="2">
        <v>323</v>
      </c>
      <c r="G799" s="20">
        <f t="shared" si="378"/>
        <v>3115.264797507788</v>
      </c>
      <c r="H799" s="20">
        <f t="shared" si="383"/>
        <v>2</v>
      </c>
      <c r="I799" s="20">
        <f t="shared" si="384"/>
        <v>0.6230529595015576</v>
      </c>
      <c r="J799" s="8">
        <f t="shared" si="385"/>
        <v>3115.264797507788</v>
      </c>
    </row>
    <row r="800" spans="1:10" ht="20.25" customHeight="1">
      <c r="A800" s="2" t="s">
        <v>133</v>
      </c>
      <c r="B800" s="2" t="s">
        <v>134</v>
      </c>
      <c r="C800" s="6">
        <f t="shared" si="382"/>
        <v>990.0990099009902</v>
      </c>
      <c r="D800" s="2" t="s">
        <v>10</v>
      </c>
      <c r="E800" s="2">
        <v>505</v>
      </c>
      <c r="F800" s="2">
        <v>505</v>
      </c>
      <c r="G800" s="20">
        <f t="shared" si="378"/>
        <v>0</v>
      </c>
      <c r="H800" s="20">
        <f t="shared" si="383"/>
        <v>0</v>
      </c>
      <c r="I800" s="20">
        <f t="shared" si="384"/>
        <v>0</v>
      </c>
      <c r="J800" s="8">
        <f t="shared" si="385"/>
        <v>0</v>
      </c>
    </row>
    <row r="801" spans="1:10" ht="20.25" customHeight="1">
      <c r="A801" s="2" t="s">
        <v>133</v>
      </c>
      <c r="B801" s="2" t="s">
        <v>28</v>
      </c>
      <c r="C801" s="6">
        <f t="shared" si="382"/>
        <v>433.6513443191674</v>
      </c>
      <c r="D801" s="2" t="s">
        <v>10</v>
      </c>
      <c r="E801" s="2">
        <v>1153</v>
      </c>
      <c r="F801" s="2">
        <v>1161</v>
      </c>
      <c r="G801" s="20">
        <f t="shared" si="378"/>
        <v>3469.210754553339</v>
      </c>
      <c r="H801" s="20">
        <f t="shared" si="383"/>
        <v>8</v>
      </c>
      <c r="I801" s="20">
        <f t="shared" si="384"/>
        <v>0.6938421509106678</v>
      </c>
      <c r="J801" s="8">
        <f t="shared" si="385"/>
        <v>3469.210754553339</v>
      </c>
    </row>
    <row r="802" spans="1:10" ht="20.25" customHeight="1">
      <c r="A802" s="2" t="s">
        <v>135</v>
      </c>
      <c r="B802" s="2" t="s">
        <v>28</v>
      </c>
      <c r="C802" s="6">
        <f t="shared" si="382"/>
        <v>453.7205081669691</v>
      </c>
      <c r="D802" s="2" t="s">
        <v>10</v>
      </c>
      <c r="E802" s="2">
        <v>1102</v>
      </c>
      <c r="F802" s="2">
        <v>1119</v>
      </c>
      <c r="G802" s="20">
        <f t="shared" si="378"/>
        <v>7713.248638838475</v>
      </c>
      <c r="H802" s="20">
        <f t="shared" si="383"/>
        <v>17</v>
      </c>
      <c r="I802" s="20">
        <f t="shared" si="384"/>
        <v>1.5426497277676952</v>
      </c>
      <c r="J802" s="8">
        <f t="shared" si="385"/>
        <v>7713.248638838475</v>
      </c>
    </row>
    <row r="803" spans="1:10" ht="20.25" customHeight="1">
      <c r="A803" s="2" t="s">
        <v>135</v>
      </c>
      <c r="B803" s="2" t="s">
        <v>3</v>
      </c>
      <c r="C803" s="6">
        <f t="shared" si="382"/>
        <v>719.4244604316547</v>
      </c>
      <c r="D803" s="2" t="s">
        <v>10</v>
      </c>
      <c r="E803" s="2">
        <v>695</v>
      </c>
      <c r="F803" s="2">
        <v>685</v>
      </c>
      <c r="G803" s="20">
        <f t="shared" si="378"/>
        <v>-7194.244604316546</v>
      </c>
      <c r="H803" s="20">
        <f t="shared" si="383"/>
        <v>-10</v>
      </c>
      <c r="I803" s="20">
        <f t="shared" si="384"/>
        <v>-1.4388489208633095</v>
      </c>
      <c r="J803" s="8">
        <f t="shared" si="385"/>
        <v>-7194.244604316546</v>
      </c>
    </row>
    <row r="804" spans="1:10" ht="20.25" customHeight="1">
      <c r="A804" s="2" t="s">
        <v>136</v>
      </c>
      <c r="B804" s="2" t="s">
        <v>3</v>
      </c>
      <c r="C804" s="6">
        <f t="shared" si="382"/>
        <v>690.6077348066299</v>
      </c>
      <c r="D804" s="2" t="s">
        <v>10</v>
      </c>
      <c r="E804" s="2">
        <v>724</v>
      </c>
      <c r="F804" s="2">
        <v>726</v>
      </c>
      <c r="G804" s="20">
        <f t="shared" si="378"/>
        <v>1381.2154696132598</v>
      </c>
      <c r="H804" s="20">
        <f t="shared" si="383"/>
        <v>2</v>
      </c>
      <c r="I804" s="20">
        <f t="shared" si="384"/>
        <v>0.2762430939226519</v>
      </c>
      <c r="J804" s="8">
        <f t="shared" si="385"/>
        <v>1381.2154696132598</v>
      </c>
    </row>
    <row r="805" spans="1:10" ht="20.25" customHeight="1">
      <c r="A805" s="2" t="s">
        <v>136</v>
      </c>
      <c r="B805" s="2" t="s">
        <v>35</v>
      </c>
      <c r="C805" s="6">
        <f t="shared" si="382"/>
        <v>897.6660682226212</v>
      </c>
      <c r="D805" s="2" t="s">
        <v>11</v>
      </c>
      <c r="E805" s="2">
        <v>557</v>
      </c>
      <c r="F805" s="2">
        <v>552</v>
      </c>
      <c r="G805" s="20">
        <f t="shared" si="378"/>
        <v>4488.330341113106</v>
      </c>
      <c r="H805" s="20">
        <f t="shared" si="383"/>
        <v>5</v>
      </c>
      <c r="I805" s="20">
        <f t="shared" si="384"/>
        <v>0.8976660682226212</v>
      </c>
      <c r="J805" s="8">
        <f t="shared" si="385"/>
        <v>4488.330341113106</v>
      </c>
    </row>
    <row r="806" spans="1:10" ht="20.25" customHeight="1">
      <c r="A806" s="2" t="s">
        <v>137</v>
      </c>
      <c r="B806" s="2" t="s">
        <v>138</v>
      </c>
      <c r="C806" s="6">
        <f t="shared" si="382"/>
        <v>1394.700139470014</v>
      </c>
      <c r="D806" s="2" t="s">
        <v>10</v>
      </c>
      <c r="E806" s="2">
        <v>358.5</v>
      </c>
      <c r="F806" s="2">
        <v>355</v>
      </c>
      <c r="G806" s="20">
        <f t="shared" si="378"/>
        <v>-4881.450488145048</v>
      </c>
      <c r="H806" s="20">
        <f t="shared" si="383"/>
        <v>-3.4999999999999996</v>
      </c>
      <c r="I806" s="20">
        <f t="shared" si="384"/>
        <v>-0.9762900976290098</v>
      </c>
      <c r="J806" s="8">
        <f t="shared" si="385"/>
        <v>-4881.450488145048</v>
      </c>
    </row>
    <row r="807" spans="1:10" ht="20.25" customHeight="1">
      <c r="A807" s="2" t="s">
        <v>137</v>
      </c>
      <c r="B807" s="2" t="s">
        <v>3</v>
      </c>
      <c r="C807" s="6">
        <f t="shared" si="382"/>
        <v>688.7052341597796</v>
      </c>
      <c r="D807" s="2" t="s">
        <v>10</v>
      </c>
      <c r="E807" s="2">
        <v>726</v>
      </c>
      <c r="F807" s="2">
        <v>720</v>
      </c>
      <c r="G807" s="20">
        <f t="shared" si="378"/>
        <v>-4132.231404958678</v>
      </c>
      <c r="H807" s="20">
        <f t="shared" si="383"/>
        <v>-6</v>
      </c>
      <c r="I807" s="20">
        <f t="shared" si="384"/>
        <v>-0.8264462809917356</v>
      </c>
      <c r="J807" s="8">
        <f t="shared" si="385"/>
        <v>-4132.231404958678</v>
      </c>
    </row>
    <row r="808" spans="1:10" ht="20.25" customHeight="1">
      <c r="A808" s="28" t="s">
        <v>139</v>
      </c>
      <c r="B808" s="29" t="s">
        <v>28</v>
      </c>
      <c r="C808" s="6">
        <f t="shared" si="382"/>
        <v>442.0866489832007</v>
      </c>
      <c r="D808" s="29" t="s">
        <v>10</v>
      </c>
      <c r="E808" s="29">
        <v>1131</v>
      </c>
      <c r="F808" s="29">
        <v>1147</v>
      </c>
      <c r="G808" s="20">
        <f t="shared" si="378"/>
        <v>7073.386383731211</v>
      </c>
      <c r="H808" s="20">
        <f t="shared" si="383"/>
        <v>16</v>
      </c>
      <c r="I808" s="20">
        <f t="shared" si="384"/>
        <v>1.414677276746242</v>
      </c>
      <c r="J808" s="8">
        <f t="shared" si="385"/>
        <v>7073.386383731211</v>
      </c>
    </row>
    <row r="809" spans="1:10" ht="20.25" customHeight="1">
      <c r="A809" s="28" t="s">
        <v>140</v>
      </c>
      <c r="B809" s="29" t="s">
        <v>35</v>
      </c>
      <c r="C809" s="6">
        <f t="shared" si="382"/>
        <v>892.8571428571429</v>
      </c>
      <c r="D809" s="29" t="s">
        <v>10</v>
      </c>
      <c r="E809" s="29">
        <v>560</v>
      </c>
      <c r="F809" s="29">
        <v>554</v>
      </c>
      <c r="G809" s="20">
        <f t="shared" si="378"/>
        <v>-5357.142857142857</v>
      </c>
      <c r="H809" s="20">
        <f t="shared" si="383"/>
        <v>-5.999999999999999</v>
      </c>
      <c r="I809" s="20">
        <f t="shared" si="384"/>
        <v>-1.0714285714285712</v>
      </c>
      <c r="J809" s="8">
        <f t="shared" si="385"/>
        <v>-5357.142857142857</v>
      </c>
    </row>
    <row r="810" spans="1:10" ht="20.25" customHeight="1">
      <c r="A810" s="28" t="s">
        <v>141</v>
      </c>
      <c r="B810" s="29" t="s">
        <v>28</v>
      </c>
      <c r="C810" s="6">
        <f t="shared" si="382"/>
        <v>429.553264604811</v>
      </c>
      <c r="D810" s="29" t="s">
        <v>10</v>
      </c>
      <c r="E810" s="29">
        <v>1164</v>
      </c>
      <c r="F810" s="29">
        <v>1150</v>
      </c>
      <c r="G810" s="20">
        <f t="shared" si="378"/>
        <v>-6013.745704467354</v>
      </c>
      <c r="H810" s="20">
        <f t="shared" si="383"/>
        <v>-14</v>
      </c>
      <c r="I810" s="20">
        <f t="shared" si="384"/>
        <v>-1.202749140893471</v>
      </c>
      <c r="J810" s="8">
        <f t="shared" si="385"/>
        <v>-6013.745704467354</v>
      </c>
    </row>
    <row r="811" spans="1:10" ht="20.25" customHeight="1">
      <c r="A811" s="28" t="s">
        <v>142</v>
      </c>
      <c r="B811" s="29" t="s">
        <v>35</v>
      </c>
      <c r="C811" s="6">
        <f t="shared" si="382"/>
        <v>897.6660682226212</v>
      </c>
      <c r="D811" s="29" t="s">
        <v>10</v>
      </c>
      <c r="E811" s="29">
        <v>557</v>
      </c>
      <c r="F811" s="29">
        <v>573</v>
      </c>
      <c r="G811" s="20">
        <f t="shared" si="378"/>
        <v>14362.65709156194</v>
      </c>
      <c r="H811" s="20">
        <f t="shared" si="383"/>
        <v>16</v>
      </c>
      <c r="I811" s="20">
        <f t="shared" si="384"/>
        <v>2.872531418312388</v>
      </c>
      <c r="J811" s="8">
        <f t="shared" si="385"/>
        <v>14362.65709156194</v>
      </c>
    </row>
    <row r="812" spans="1:10" ht="20.25" customHeight="1">
      <c r="A812" s="28" t="s">
        <v>143</v>
      </c>
      <c r="B812" s="29" t="s">
        <v>144</v>
      </c>
      <c r="C812" s="6">
        <f t="shared" si="382"/>
        <v>1086.9565217391305</v>
      </c>
      <c r="D812" s="29" t="s">
        <v>10</v>
      </c>
      <c r="E812" s="29">
        <v>460</v>
      </c>
      <c r="F812" s="29">
        <v>453</v>
      </c>
      <c r="G812" s="20">
        <f t="shared" si="378"/>
        <v>-7608.695652173914</v>
      </c>
      <c r="H812" s="20">
        <f t="shared" si="383"/>
        <v>-7</v>
      </c>
      <c r="I812" s="20">
        <f t="shared" si="384"/>
        <v>-1.5217391304347827</v>
      </c>
      <c r="J812" s="8">
        <f t="shared" si="385"/>
        <v>-7608.695652173914</v>
      </c>
    </row>
    <row r="813" spans="1:10" ht="20.25" customHeight="1">
      <c r="A813" s="28" t="s">
        <v>145</v>
      </c>
      <c r="B813" s="29" t="s">
        <v>3</v>
      </c>
      <c r="C813" s="6">
        <f t="shared" si="382"/>
        <v>648.5084306095979</v>
      </c>
      <c r="D813" s="29" t="s">
        <v>10</v>
      </c>
      <c r="E813" s="29">
        <v>771</v>
      </c>
      <c r="F813" s="29">
        <v>761</v>
      </c>
      <c r="G813" s="20">
        <f t="shared" si="378"/>
        <v>-6485.084306095979</v>
      </c>
      <c r="H813" s="20">
        <f t="shared" si="383"/>
        <v>-10</v>
      </c>
      <c r="I813" s="20">
        <f t="shared" si="384"/>
        <v>-1.297016861219196</v>
      </c>
      <c r="J813" s="8">
        <f t="shared" si="385"/>
        <v>-6485.084306095979</v>
      </c>
    </row>
    <row r="814" spans="1:10" ht="20.25" customHeight="1">
      <c r="A814" s="28" t="s">
        <v>146</v>
      </c>
      <c r="B814" s="29" t="s">
        <v>144</v>
      </c>
      <c r="C814" s="6">
        <f t="shared" si="382"/>
        <v>1101.3215859030836</v>
      </c>
      <c r="D814" s="29" t="s">
        <v>10</v>
      </c>
      <c r="E814" s="29">
        <v>454</v>
      </c>
      <c r="F814" s="29">
        <v>472</v>
      </c>
      <c r="G814" s="20">
        <f t="shared" si="378"/>
        <v>19823.788546255506</v>
      </c>
      <c r="H814" s="20">
        <f t="shared" si="383"/>
        <v>18</v>
      </c>
      <c r="I814" s="20">
        <f t="shared" si="384"/>
        <v>3.9647577092511015</v>
      </c>
      <c r="J814" s="8">
        <f t="shared" si="385"/>
        <v>19823.788546255506</v>
      </c>
    </row>
    <row r="815" spans="1:10" ht="20.25" customHeight="1">
      <c r="A815" s="28" t="s">
        <v>146</v>
      </c>
      <c r="B815" s="29" t="s">
        <v>147</v>
      </c>
      <c r="C815" s="6">
        <f t="shared" si="382"/>
        <v>679.3478260869565</v>
      </c>
      <c r="D815" s="29" t="s">
        <v>10</v>
      </c>
      <c r="E815" s="29">
        <v>736</v>
      </c>
      <c r="F815" s="29">
        <v>755</v>
      </c>
      <c r="G815" s="20">
        <f t="shared" si="378"/>
        <v>12907.608695652174</v>
      </c>
      <c r="H815" s="20">
        <f t="shared" si="383"/>
        <v>19</v>
      </c>
      <c r="I815" s="20">
        <f t="shared" si="384"/>
        <v>2.5815217391304346</v>
      </c>
      <c r="J815" s="8">
        <f t="shared" si="385"/>
        <v>12907.608695652174</v>
      </c>
    </row>
    <row r="816" spans="1:10" ht="20.25" customHeight="1">
      <c r="A816" s="28" t="s">
        <v>148</v>
      </c>
      <c r="B816" s="29" t="s">
        <v>144</v>
      </c>
      <c r="C816" s="6">
        <f t="shared" si="382"/>
        <v>1126.126126126126</v>
      </c>
      <c r="D816" s="29" t="s">
        <v>10</v>
      </c>
      <c r="E816" s="29">
        <v>444</v>
      </c>
      <c r="F816" s="29">
        <v>456</v>
      </c>
      <c r="G816" s="20">
        <f t="shared" si="378"/>
        <v>13513.513513513513</v>
      </c>
      <c r="H816" s="20">
        <f t="shared" si="383"/>
        <v>12</v>
      </c>
      <c r="I816" s="20">
        <f t="shared" si="384"/>
        <v>2.7027027027027026</v>
      </c>
      <c r="J816" s="8">
        <f t="shared" si="385"/>
        <v>13513.513513513513</v>
      </c>
    </row>
    <row r="817" spans="1:10" ht="21" customHeight="1">
      <c r="A817" s="13"/>
      <c r="B817" s="13"/>
      <c r="C817" s="13"/>
      <c r="D817" s="13"/>
      <c r="E817" s="13"/>
      <c r="F817" s="13"/>
      <c r="G817" s="22"/>
      <c r="H817" s="22"/>
      <c r="I817" s="26" t="s">
        <v>73</v>
      </c>
      <c r="J817" s="27">
        <f>SUM(J795:J816)</f>
        <v>55086.78792238211</v>
      </c>
    </row>
    <row r="818" spans="1:10" ht="20.25" customHeight="1">
      <c r="A818" s="28" t="s">
        <v>149</v>
      </c>
      <c r="B818" s="29" t="s">
        <v>1</v>
      </c>
      <c r="C818" s="6">
        <f t="shared" si="382"/>
        <v>974.6588693957115</v>
      </c>
      <c r="D818" s="29" t="s">
        <v>10</v>
      </c>
      <c r="E818" s="29">
        <v>513</v>
      </c>
      <c r="F818" s="29">
        <v>527</v>
      </c>
      <c r="G818" s="20">
        <f t="shared" si="378"/>
        <v>13645.224171539961</v>
      </c>
      <c r="H818" s="20">
        <f t="shared" si="383"/>
        <v>14.000000000000002</v>
      </c>
      <c r="I818" s="20">
        <f t="shared" si="384"/>
        <v>2.7290448343079925</v>
      </c>
      <c r="J818" s="8">
        <f t="shared" si="385"/>
        <v>13645.224171539961</v>
      </c>
    </row>
    <row r="819" spans="1:10" ht="20.25" customHeight="1">
      <c r="A819" s="28" t="s">
        <v>150</v>
      </c>
      <c r="B819" s="29" t="s">
        <v>3</v>
      </c>
      <c r="C819" s="6">
        <f t="shared" si="382"/>
        <v>648.5084306095979</v>
      </c>
      <c r="D819" s="29" t="s">
        <v>10</v>
      </c>
      <c r="E819" s="29">
        <v>771</v>
      </c>
      <c r="F819" s="29">
        <v>760</v>
      </c>
      <c r="G819" s="20">
        <f t="shared" si="378"/>
        <v>-7133.5927367055765</v>
      </c>
      <c r="H819" s="20">
        <f t="shared" si="383"/>
        <v>-11</v>
      </c>
      <c r="I819" s="20">
        <f t="shared" si="384"/>
        <v>-1.4267185473411155</v>
      </c>
      <c r="J819" s="8">
        <f t="shared" si="385"/>
        <v>-7133.5927367055765</v>
      </c>
    </row>
    <row r="820" spans="1:10" ht="20.25" customHeight="1">
      <c r="A820" s="28" t="s">
        <v>151</v>
      </c>
      <c r="B820" s="29" t="s">
        <v>147</v>
      </c>
      <c r="C820" s="6">
        <f t="shared" si="382"/>
        <v>690.6077348066299</v>
      </c>
      <c r="D820" s="29" t="s">
        <v>10</v>
      </c>
      <c r="E820" s="29">
        <v>724</v>
      </c>
      <c r="F820" s="29">
        <v>734</v>
      </c>
      <c r="G820" s="20">
        <f t="shared" si="378"/>
        <v>6906.077348066299</v>
      </c>
      <c r="H820" s="20">
        <f t="shared" si="383"/>
        <v>10</v>
      </c>
      <c r="I820" s="20">
        <f t="shared" si="384"/>
        <v>1.3812154696132597</v>
      </c>
      <c r="J820" s="8">
        <f t="shared" si="385"/>
        <v>6906.077348066299</v>
      </c>
    </row>
    <row r="821" spans="1:10" ht="20.25" customHeight="1">
      <c r="A821" s="28" t="s">
        <v>152</v>
      </c>
      <c r="B821" s="29" t="s">
        <v>153</v>
      </c>
      <c r="C821" s="6">
        <f t="shared" si="382"/>
        <v>2732.24043715847</v>
      </c>
      <c r="D821" s="29" t="s">
        <v>10</v>
      </c>
      <c r="E821" s="29">
        <v>183</v>
      </c>
      <c r="F821" s="29">
        <v>190</v>
      </c>
      <c r="G821" s="20">
        <f t="shared" si="378"/>
        <v>19125.683060109288</v>
      </c>
      <c r="H821" s="20">
        <f t="shared" si="383"/>
        <v>7</v>
      </c>
      <c r="I821" s="20">
        <f t="shared" si="384"/>
        <v>3.825136612021858</v>
      </c>
      <c r="J821" s="8">
        <f t="shared" si="385"/>
        <v>19125.683060109288</v>
      </c>
    </row>
    <row r="822" spans="1:10" ht="20.25" customHeight="1">
      <c r="A822" s="28" t="s">
        <v>152</v>
      </c>
      <c r="B822" s="29" t="s">
        <v>36</v>
      </c>
      <c r="C822" s="6">
        <f t="shared" si="382"/>
        <v>664.0106241699867</v>
      </c>
      <c r="D822" s="29" t="s">
        <v>10</v>
      </c>
      <c r="E822" s="29">
        <v>753</v>
      </c>
      <c r="F822" s="29">
        <v>767</v>
      </c>
      <c r="G822" s="20">
        <f t="shared" si="378"/>
        <v>9296.148738379814</v>
      </c>
      <c r="H822" s="20">
        <f t="shared" si="383"/>
        <v>14</v>
      </c>
      <c r="I822" s="20">
        <f t="shared" si="384"/>
        <v>1.859229747675963</v>
      </c>
      <c r="J822" s="8">
        <f t="shared" si="385"/>
        <v>9296.148738379814</v>
      </c>
    </row>
    <row r="823" spans="1:10" ht="20.25" customHeight="1">
      <c r="A823" s="28" t="s">
        <v>154</v>
      </c>
      <c r="B823" s="29" t="s">
        <v>33</v>
      </c>
      <c r="C823" s="6">
        <f t="shared" si="382"/>
        <v>841.7508417508418</v>
      </c>
      <c r="D823" s="29" t="s">
        <v>10</v>
      </c>
      <c r="E823" s="29">
        <v>594</v>
      </c>
      <c r="F823" s="29">
        <v>590</v>
      </c>
      <c r="G823" s="20">
        <f aca="true" t="shared" si="386" ref="G823:G887">(IF($D823="SHORT",$E823-$F823,IF($D823="LONG",$F823-$E823)))*$C823</f>
        <v>-3367.003367003367</v>
      </c>
      <c r="H823" s="20">
        <f t="shared" si="383"/>
        <v>-4</v>
      </c>
      <c r="I823" s="20">
        <f t="shared" si="384"/>
        <v>-0.6734006734006733</v>
      </c>
      <c r="J823" s="8">
        <f t="shared" si="385"/>
        <v>-3367.003367003367</v>
      </c>
    </row>
    <row r="824" spans="1:10" ht="20.25" customHeight="1">
      <c r="A824" s="28" t="s">
        <v>155</v>
      </c>
      <c r="B824" s="29" t="s">
        <v>22</v>
      </c>
      <c r="C824" s="6">
        <f t="shared" si="382"/>
        <v>4032.2580645161293</v>
      </c>
      <c r="D824" s="29" t="s">
        <v>10</v>
      </c>
      <c r="E824" s="29">
        <v>124</v>
      </c>
      <c r="F824" s="29">
        <v>130</v>
      </c>
      <c r="G824" s="20">
        <f t="shared" si="386"/>
        <v>24193.548387096776</v>
      </c>
      <c r="H824" s="20">
        <f t="shared" si="383"/>
        <v>6</v>
      </c>
      <c r="I824" s="20">
        <f t="shared" si="384"/>
        <v>4.838709677419355</v>
      </c>
      <c r="J824" s="8">
        <f t="shared" si="385"/>
        <v>24193.548387096776</v>
      </c>
    </row>
    <row r="825" spans="1:10" ht="20.25" customHeight="1">
      <c r="A825" s="28" t="s">
        <v>156</v>
      </c>
      <c r="B825" s="29" t="s">
        <v>144</v>
      </c>
      <c r="C825" s="6">
        <f t="shared" si="382"/>
        <v>1126.126126126126</v>
      </c>
      <c r="D825" s="29" t="s">
        <v>10</v>
      </c>
      <c r="E825" s="29">
        <v>444</v>
      </c>
      <c r="F825" s="29">
        <v>439</v>
      </c>
      <c r="G825" s="20">
        <f t="shared" si="386"/>
        <v>-5630.630630630631</v>
      </c>
      <c r="H825" s="20">
        <f t="shared" si="383"/>
        <v>-5</v>
      </c>
      <c r="I825" s="20">
        <f t="shared" si="384"/>
        <v>-1.1261261261261262</v>
      </c>
      <c r="J825" s="8">
        <f t="shared" si="385"/>
        <v>-5630.630630630631</v>
      </c>
    </row>
    <row r="826" spans="1:10" ht="20.25" customHeight="1">
      <c r="A826" s="28" t="s">
        <v>157</v>
      </c>
      <c r="B826" s="29" t="s">
        <v>33</v>
      </c>
      <c r="C826" s="6">
        <f t="shared" si="382"/>
        <v>811.6883116883117</v>
      </c>
      <c r="D826" s="29" t="s">
        <v>10</v>
      </c>
      <c r="E826" s="29">
        <v>616</v>
      </c>
      <c r="F826" s="29">
        <v>619</v>
      </c>
      <c r="G826" s="20">
        <f t="shared" si="386"/>
        <v>2435.064935064935</v>
      </c>
      <c r="H826" s="20">
        <f t="shared" si="383"/>
        <v>3</v>
      </c>
      <c r="I826" s="20">
        <f t="shared" si="384"/>
        <v>0.487012987012987</v>
      </c>
      <c r="J826" s="8">
        <f t="shared" si="385"/>
        <v>2435.064935064935</v>
      </c>
    </row>
    <row r="827" spans="1:10" ht="20.25" customHeight="1">
      <c r="A827" s="28" t="s">
        <v>158</v>
      </c>
      <c r="B827" s="29" t="s">
        <v>33</v>
      </c>
      <c r="C827" s="6">
        <f t="shared" si="382"/>
        <v>827.8145695364238</v>
      </c>
      <c r="D827" s="29" t="s">
        <v>10</v>
      </c>
      <c r="E827" s="29">
        <v>604</v>
      </c>
      <c r="F827" s="29">
        <v>614</v>
      </c>
      <c r="G827" s="20">
        <f t="shared" si="386"/>
        <v>8278.14569536424</v>
      </c>
      <c r="H827" s="20">
        <f t="shared" si="383"/>
        <v>10</v>
      </c>
      <c r="I827" s="20">
        <f t="shared" si="384"/>
        <v>1.6556291390728477</v>
      </c>
      <c r="J827" s="8">
        <f t="shared" si="385"/>
        <v>8278.14569536424</v>
      </c>
    </row>
    <row r="828" spans="1:10" ht="20.25" customHeight="1">
      <c r="A828" s="28" t="s">
        <v>159</v>
      </c>
      <c r="B828" s="29" t="s">
        <v>147</v>
      </c>
      <c r="C828" s="6">
        <f t="shared" si="382"/>
        <v>648.5084306095979</v>
      </c>
      <c r="D828" s="29" t="s">
        <v>10</v>
      </c>
      <c r="E828" s="29">
        <v>771</v>
      </c>
      <c r="F828" s="29">
        <v>758</v>
      </c>
      <c r="G828" s="20">
        <f t="shared" si="386"/>
        <v>-8430.609597924773</v>
      </c>
      <c r="H828" s="20">
        <f t="shared" si="383"/>
        <v>-13</v>
      </c>
      <c r="I828" s="20">
        <f t="shared" si="384"/>
        <v>-1.6861219195849546</v>
      </c>
      <c r="J828" s="8">
        <f t="shared" si="385"/>
        <v>-8430.609597924773</v>
      </c>
    </row>
    <row r="829" spans="1:10" ht="20.25" customHeight="1">
      <c r="A829" s="28" t="s">
        <v>160</v>
      </c>
      <c r="B829" s="29" t="s">
        <v>34</v>
      </c>
      <c r="C829" s="6">
        <f t="shared" si="382"/>
        <v>524.6589716684156</v>
      </c>
      <c r="D829" s="29" t="s">
        <v>10</v>
      </c>
      <c r="E829" s="29">
        <v>953</v>
      </c>
      <c r="F829" s="29">
        <v>944</v>
      </c>
      <c r="G829" s="20">
        <f t="shared" si="386"/>
        <v>-4721.93074501574</v>
      </c>
      <c r="H829" s="20">
        <f t="shared" si="383"/>
        <v>-9</v>
      </c>
      <c r="I829" s="20">
        <f t="shared" si="384"/>
        <v>-0.944386149003148</v>
      </c>
      <c r="J829" s="8">
        <f t="shared" si="385"/>
        <v>-4721.93074501574</v>
      </c>
    </row>
    <row r="830" spans="1:10" ht="20.25" customHeight="1">
      <c r="A830" s="28" t="s">
        <v>161</v>
      </c>
      <c r="B830" s="29" t="s">
        <v>18</v>
      </c>
      <c r="C830" s="6">
        <f t="shared" si="382"/>
        <v>527.9831045406547</v>
      </c>
      <c r="D830" s="29" t="s">
        <v>10</v>
      </c>
      <c r="E830" s="29">
        <v>947</v>
      </c>
      <c r="F830" s="29">
        <v>958</v>
      </c>
      <c r="G830" s="20">
        <f t="shared" si="386"/>
        <v>5807.814149947202</v>
      </c>
      <c r="H830" s="20">
        <f t="shared" si="383"/>
        <v>11</v>
      </c>
      <c r="I830" s="20">
        <f t="shared" si="384"/>
        <v>1.1615628299894403</v>
      </c>
      <c r="J830" s="8">
        <f t="shared" si="385"/>
        <v>5807.814149947202</v>
      </c>
    </row>
    <row r="831" spans="1:10" ht="20.25" customHeight="1">
      <c r="A831" s="28" t="s">
        <v>161</v>
      </c>
      <c r="B831" s="29" t="s">
        <v>147</v>
      </c>
      <c r="C831" s="6">
        <f t="shared" si="382"/>
        <v>640.2048655569782</v>
      </c>
      <c r="D831" s="29" t="s">
        <v>10</v>
      </c>
      <c r="E831" s="29">
        <v>781</v>
      </c>
      <c r="F831" s="29">
        <v>790</v>
      </c>
      <c r="G831" s="20">
        <f t="shared" si="386"/>
        <v>5761.843790012804</v>
      </c>
      <c r="H831" s="20">
        <f t="shared" si="383"/>
        <v>9</v>
      </c>
      <c r="I831" s="20">
        <f t="shared" si="384"/>
        <v>1.1523687580025608</v>
      </c>
      <c r="J831" s="8">
        <f t="shared" si="385"/>
        <v>5761.843790012804</v>
      </c>
    </row>
    <row r="832" spans="1:10" ht="20.25" customHeight="1">
      <c r="A832" s="28" t="s">
        <v>162</v>
      </c>
      <c r="B832" s="29" t="s">
        <v>147</v>
      </c>
      <c r="C832" s="6">
        <f t="shared" si="382"/>
        <v>643.5006435006435</v>
      </c>
      <c r="D832" s="29" t="s">
        <v>10</v>
      </c>
      <c r="E832" s="29">
        <v>777</v>
      </c>
      <c r="F832" s="29">
        <v>802</v>
      </c>
      <c r="G832" s="20">
        <f t="shared" si="386"/>
        <v>16087.516087516087</v>
      </c>
      <c r="H832" s="20">
        <f t="shared" si="383"/>
        <v>25</v>
      </c>
      <c r="I832" s="20">
        <f t="shared" si="384"/>
        <v>3.2175032175032174</v>
      </c>
      <c r="J832" s="8">
        <f t="shared" si="385"/>
        <v>16087.516087516087</v>
      </c>
    </row>
    <row r="833" spans="1:10" ht="20.25" customHeight="1">
      <c r="A833" s="28" t="s">
        <v>163</v>
      </c>
      <c r="B833" s="29" t="s">
        <v>144</v>
      </c>
      <c r="C833" s="6">
        <f t="shared" si="382"/>
        <v>1291.9896640826873</v>
      </c>
      <c r="D833" s="29" t="s">
        <v>10</v>
      </c>
      <c r="E833" s="29">
        <v>387</v>
      </c>
      <c r="F833" s="29">
        <v>408</v>
      </c>
      <c r="G833" s="20">
        <f t="shared" si="386"/>
        <v>27131.782945736435</v>
      </c>
      <c r="H833" s="20">
        <f t="shared" si="383"/>
        <v>21</v>
      </c>
      <c r="I833" s="20">
        <f t="shared" si="384"/>
        <v>5.426356589147287</v>
      </c>
      <c r="J833" s="8">
        <f t="shared" si="385"/>
        <v>27131.782945736435</v>
      </c>
    </row>
    <row r="834" spans="1:10" ht="20.25" customHeight="1">
      <c r="A834" s="28" t="s">
        <v>164</v>
      </c>
      <c r="B834" s="29" t="s">
        <v>87</v>
      </c>
      <c r="C834" s="6">
        <f t="shared" si="382"/>
        <v>862.0689655172414</v>
      </c>
      <c r="D834" s="29" t="s">
        <v>10</v>
      </c>
      <c r="E834" s="29">
        <v>580</v>
      </c>
      <c r="F834" s="29">
        <v>590</v>
      </c>
      <c r="G834" s="20">
        <f t="shared" si="386"/>
        <v>8620.689655172413</v>
      </c>
      <c r="H834" s="20">
        <f t="shared" si="383"/>
        <v>9.999999999999998</v>
      </c>
      <c r="I834" s="20">
        <f t="shared" si="384"/>
        <v>1.7241379310344824</v>
      </c>
      <c r="J834" s="8">
        <f t="shared" si="385"/>
        <v>8620.689655172413</v>
      </c>
    </row>
    <row r="835" spans="1:10" ht="21" customHeight="1">
      <c r="A835" s="13"/>
      <c r="B835" s="13"/>
      <c r="C835" s="13"/>
      <c r="D835" s="13"/>
      <c r="E835" s="13"/>
      <c r="F835" s="13"/>
      <c r="G835" s="22"/>
      <c r="H835" s="22"/>
      <c r="I835" s="26" t="s">
        <v>73</v>
      </c>
      <c r="J835" s="27">
        <f>SUM(J818:J834)</f>
        <v>118005.77188672614</v>
      </c>
    </row>
    <row r="836" spans="1:10" ht="20.25" customHeight="1">
      <c r="A836" s="28" t="s">
        <v>165</v>
      </c>
      <c r="B836" s="29" t="s">
        <v>147</v>
      </c>
      <c r="C836" s="6">
        <f t="shared" si="382"/>
        <v>647.6683937823834</v>
      </c>
      <c r="D836" s="29" t="s">
        <v>10</v>
      </c>
      <c r="E836" s="29">
        <v>772</v>
      </c>
      <c r="F836" s="29">
        <v>779</v>
      </c>
      <c r="G836" s="20">
        <f t="shared" si="386"/>
        <v>4533.678756476684</v>
      </c>
      <c r="H836" s="20">
        <f t="shared" si="383"/>
        <v>7</v>
      </c>
      <c r="I836" s="20">
        <f t="shared" si="384"/>
        <v>0.9067357512953367</v>
      </c>
      <c r="J836" s="8">
        <f t="shared" si="385"/>
        <v>4533.678756476684</v>
      </c>
    </row>
    <row r="837" spans="1:10" ht="20.25" customHeight="1">
      <c r="A837" s="28" t="s">
        <v>166</v>
      </c>
      <c r="B837" s="29" t="s">
        <v>90</v>
      </c>
      <c r="C837" s="6">
        <f t="shared" si="382"/>
        <v>577.3672055427252</v>
      </c>
      <c r="D837" s="29" t="s">
        <v>10</v>
      </c>
      <c r="E837" s="29">
        <v>866</v>
      </c>
      <c r="F837" s="29">
        <v>849</v>
      </c>
      <c r="G837" s="20">
        <f t="shared" si="386"/>
        <v>-9815.242494226328</v>
      </c>
      <c r="H837" s="20">
        <f t="shared" si="383"/>
        <v>-17</v>
      </c>
      <c r="I837" s="20">
        <f t="shared" si="384"/>
        <v>-1.9630484988452657</v>
      </c>
      <c r="J837" s="8">
        <f t="shared" si="385"/>
        <v>-9815.242494226328</v>
      </c>
    </row>
    <row r="838" spans="1:10" ht="20.25" customHeight="1">
      <c r="A838" s="28" t="s">
        <v>167</v>
      </c>
      <c r="B838" s="29" t="s">
        <v>79</v>
      </c>
      <c r="C838" s="6">
        <f t="shared" si="382"/>
        <v>902.5270758122743</v>
      </c>
      <c r="D838" s="29" t="s">
        <v>10</v>
      </c>
      <c r="E838" s="29">
        <v>554</v>
      </c>
      <c r="F838" s="29">
        <v>562</v>
      </c>
      <c r="G838" s="20">
        <f t="shared" si="386"/>
        <v>7220.216606498195</v>
      </c>
      <c r="H838" s="20">
        <f t="shared" si="383"/>
        <v>8</v>
      </c>
      <c r="I838" s="20">
        <f t="shared" si="384"/>
        <v>1.444043321299639</v>
      </c>
      <c r="J838" s="8">
        <f t="shared" si="385"/>
        <v>7220.216606498195</v>
      </c>
    </row>
    <row r="839" spans="1:10" ht="20.25" customHeight="1">
      <c r="A839" s="28" t="s">
        <v>168</v>
      </c>
      <c r="B839" s="29" t="s">
        <v>169</v>
      </c>
      <c r="C839" s="6">
        <f t="shared" si="382"/>
        <v>478.4688995215311</v>
      </c>
      <c r="D839" s="29" t="s">
        <v>10</v>
      </c>
      <c r="E839" s="29">
        <v>1045</v>
      </c>
      <c r="F839" s="29">
        <v>1020</v>
      </c>
      <c r="G839" s="20">
        <f t="shared" si="386"/>
        <v>-11961.722488038278</v>
      </c>
      <c r="H839" s="20">
        <f t="shared" si="383"/>
        <v>-25</v>
      </c>
      <c r="I839" s="20">
        <f t="shared" si="384"/>
        <v>-2.3923444976076556</v>
      </c>
      <c r="J839" s="8">
        <f t="shared" si="385"/>
        <v>-11961.722488038278</v>
      </c>
    </row>
    <row r="840" spans="1:10" ht="20.25" customHeight="1">
      <c r="A840" s="2" t="s">
        <v>170</v>
      </c>
      <c r="B840" s="2" t="s">
        <v>36</v>
      </c>
      <c r="C840" s="6">
        <f t="shared" si="382"/>
        <v>615.7635467980296</v>
      </c>
      <c r="D840" s="2" t="s">
        <v>10</v>
      </c>
      <c r="E840" s="2">
        <v>812</v>
      </c>
      <c r="F840" s="2">
        <v>823</v>
      </c>
      <c r="G840" s="20">
        <f t="shared" si="386"/>
        <v>6773.399014778325</v>
      </c>
      <c r="H840" s="20">
        <f t="shared" si="383"/>
        <v>11</v>
      </c>
      <c r="I840" s="20">
        <f t="shared" si="384"/>
        <v>1.354679802955665</v>
      </c>
      <c r="J840" s="8">
        <f t="shared" si="385"/>
        <v>6773.399014778325</v>
      </c>
    </row>
    <row r="841" spans="1:10" ht="20.25" customHeight="1">
      <c r="A841" s="2" t="s">
        <v>171</v>
      </c>
      <c r="B841" s="2" t="s">
        <v>30</v>
      </c>
      <c r="C841" s="6">
        <f t="shared" si="382"/>
        <v>601.6847172081829</v>
      </c>
      <c r="D841" s="2" t="s">
        <v>10</v>
      </c>
      <c r="E841" s="2">
        <v>831</v>
      </c>
      <c r="F841" s="2">
        <v>817</v>
      </c>
      <c r="G841" s="20">
        <f t="shared" si="386"/>
        <v>-8423.58604091456</v>
      </c>
      <c r="H841" s="20">
        <f t="shared" si="383"/>
        <v>-14.000000000000002</v>
      </c>
      <c r="I841" s="20">
        <f t="shared" si="384"/>
        <v>-1.6847172081829125</v>
      </c>
      <c r="J841" s="8">
        <f t="shared" si="385"/>
        <v>-8423.58604091456</v>
      </c>
    </row>
    <row r="842" spans="1:10" ht="20.25" customHeight="1">
      <c r="A842" s="2" t="s">
        <v>172</v>
      </c>
      <c r="B842" s="2" t="s">
        <v>22</v>
      </c>
      <c r="C842" s="6">
        <f t="shared" si="382"/>
        <v>4081.6326530612246</v>
      </c>
      <c r="D842" s="2" t="s">
        <v>10</v>
      </c>
      <c r="E842" s="2">
        <v>122.5</v>
      </c>
      <c r="F842" s="2">
        <v>127</v>
      </c>
      <c r="G842" s="20">
        <f t="shared" si="386"/>
        <v>18367.34693877551</v>
      </c>
      <c r="H842" s="20">
        <f t="shared" si="383"/>
        <v>4.5</v>
      </c>
      <c r="I842" s="20">
        <f t="shared" si="384"/>
        <v>3.6734693877551026</v>
      </c>
      <c r="J842" s="8">
        <f t="shared" si="385"/>
        <v>18367.34693877551</v>
      </c>
    </row>
    <row r="843" spans="1:10" ht="20.25" customHeight="1">
      <c r="A843" s="2" t="s">
        <v>173</v>
      </c>
      <c r="B843" s="2" t="s">
        <v>174</v>
      </c>
      <c r="C843" s="6">
        <f t="shared" si="382"/>
        <v>1805.0541516245487</v>
      </c>
      <c r="D843" s="2" t="s">
        <v>10</v>
      </c>
      <c r="E843" s="2">
        <v>277</v>
      </c>
      <c r="F843" s="2">
        <v>284</v>
      </c>
      <c r="G843" s="20">
        <f t="shared" si="386"/>
        <v>12635.379061371841</v>
      </c>
      <c r="H843" s="20">
        <f t="shared" si="383"/>
        <v>7</v>
      </c>
      <c r="I843" s="20">
        <f t="shared" si="384"/>
        <v>2.527075812274368</v>
      </c>
      <c r="J843" s="8">
        <f t="shared" si="385"/>
        <v>12635.379061371841</v>
      </c>
    </row>
    <row r="844" spans="1:10" ht="20.25" customHeight="1">
      <c r="A844" s="2" t="s">
        <v>175</v>
      </c>
      <c r="B844" s="2" t="s">
        <v>0</v>
      </c>
      <c r="C844" s="6">
        <f t="shared" si="382"/>
        <v>2272.7272727272725</v>
      </c>
      <c r="D844" s="2" t="s">
        <v>10</v>
      </c>
      <c r="E844" s="2">
        <v>220</v>
      </c>
      <c r="F844" s="2">
        <v>225</v>
      </c>
      <c r="G844" s="20">
        <f t="shared" si="386"/>
        <v>11363.636363636362</v>
      </c>
      <c r="H844" s="20">
        <f t="shared" si="383"/>
        <v>5</v>
      </c>
      <c r="I844" s="20">
        <f t="shared" si="384"/>
        <v>2.272727272727273</v>
      </c>
      <c r="J844" s="8">
        <f t="shared" si="385"/>
        <v>11363.636363636362</v>
      </c>
    </row>
    <row r="845" spans="1:10" ht="20.25" customHeight="1">
      <c r="A845" s="2" t="s">
        <v>176</v>
      </c>
      <c r="B845" s="2" t="s">
        <v>177</v>
      </c>
      <c r="C845" s="6">
        <f t="shared" si="382"/>
        <v>1199.0407673860911</v>
      </c>
      <c r="D845" s="2" t="s">
        <v>10</v>
      </c>
      <c r="E845" s="2">
        <v>417</v>
      </c>
      <c r="F845" s="2">
        <v>421</v>
      </c>
      <c r="G845" s="20">
        <f t="shared" si="386"/>
        <v>4796.163069544365</v>
      </c>
      <c r="H845" s="20">
        <f t="shared" si="383"/>
        <v>4</v>
      </c>
      <c r="I845" s="20">
        <f t="shared" si="384"/>
        <v>0.9592326139088728</v>
      </c>
      <c r="J845" s="8">
        <f t="shared" si="385"/>
        <v>4796.163069544365</v>
      </c>
    </row>
    <row r="846" spans="1:10" ht="20.25" customHeight="1">
      <c r="A846" s="2" t="s">
        <v>178</v>
      </c>
      <c r="B846" s="2" t="s">
        <v>179</v>
      </c>
      <c r="C846" s="6">
        <f t="shared" si="382"/>
        <v>499.001996007984</v>
      </c>
      <c r="D846" s="2" t="s">
        <v>10</v>
      </c>
      <c r="E846" s="2">
        <v>1002</v>
      </c>
      <c r="F846" s="2">
        <v>1033</v>
      </c>
      <c r="G846" s="20">
        <f t="shared" si="386"/>
        <v>15469.061876247504</v>
      </c>
      <c r="H846" s="20">
        <f t="shared" si="383"/>
        <v>31</v>
      </c>
      <c r="I846" s="20">
        <f t="shared" si="384"/>
        <v>3.093812375249501</v>
      </c>
      <c r="J846" s="8">
        <f t="shared" si="385"/>
        <v>15469.061876247504</v>
      </c>
    </row>
    <row r="847" spans="1:10" ht="20.25" customHeight="1">
      <c r="A847" s="2" t="s">
        <v>180</v>
      </c>
      <c r="B847" s="2" t="s">
        <v>35</v>
      </c>
      <c r="C847" s="6">
        <f t="shared" si="382"/>
        <v>830.5647840531561</v>
      </c>
      <c r="D847" s="2" t="s">
        <v>10</v>
      </c>
      <c r="E847" s="2">
        <v>602</v>
      </c>
      <c r="F847" s="2">
        <v>623</v>
      </c>
      <c r="G847" s="20">
        <f t="shared" si="386"/>
        <v>17441.86046511628</v>
      </c>
      <c r="H847" s="20">
        <f t="shared" si="383"/>
        <v>21</v>
      </c>
      <c r="I847" s="20">
        <f t="shared" si="384"/>
        <v>3.488372093023256</v>
      </c>
      <c r="J847" s="8">
        <f t="shared" si="385"/>
        <v>17441.86046511628</v>
      </c>
    </row>
    <row r="848" spans="1:10" ht="21" customHeight="1">
      <c r="A848" s="13"/>
      <c r="B848" s="13"/>
      <c r="C848" s="13"/>
      <c r="D848" s="13"/>
      <c r="E848" s="13"/>
      <c r="F848" s="13"/>
      <c r="G848" s="22"/>
      <c r="H848" s="22"/>
      <c r="I848" s="26" t="s">
        <v>73</v>
      </c>
      <c r="J848" s="27">
        <f>SUM(J836:J847)</f>
        <v>68400.1911292659</v>
      </c>
    </row>
    <row r="849" spans="1:10" ht="20.25" customHeight="1">
      <c r="A849" s="2" t="s">
        <v>181</v>
      </c>
      <c r="B849" s="2" t="s">
        <v>182</v>
      </c>
      <c r="C849" s="6">
        <f t="shared" si="382"/>
        <v>1562.5</v>
      </c>
      <c r="D849" s="2" t="s">
        <v>10</v>
      </c>
      <c r="E849" s="2">
        <v>320</v>
      </c>
      <c r="F849" s="2">
        <v>317</v>
      </c>
      <c r="G849" s="20">
        <f t="shared" si="386"/>
        <v>-4687.5</v>
      </c>
      <c r="H849" s="20">
        <f aca="true" t="shared" si="387" ref="H849:H914">G849/C849</f>
        <v>-3</v>
      </c>
      <c r="I849" s="20">
        <f aca="true" t="shared" si="388" ref="I849:I914">H849/E849*100</f>
        <v>-0.9375</v>
      </c>
      <c r="J849" s="8">
        <f aca="true" t="shared" si="389" ref="J849:J914">H849*C849</f>
        <v>-4687.5</v>
      </c>
    </row>
    <row r="850" spans="1:10" ht="20.25" customHeight="1">
      <c r="A850" s="2" t="s">
        <v>183</v>
      </c>
      <c r="B850" s="2" t="s">
        <v>97</v>
      </c>
      <c r="C850" s="6">
        <f t="shared" si="382"/>
        <v>1851.851851851852</v>
      </c>
      <c r="D850" s="2" t="s">
        <v>10</v>
      </c>
      <c r="E850" s="2">
        <v>270</v>
      </c>
      <c r="F850" s="2">
        <v>268</v>
      </c>
      <c r="G850" s="20">
        <f t="shared" si="386"/>
        <v>-3703.703703703704</v>
      </c>
      <c r="H850" s="20">
        <f t="shared" si="387"/>
        <v>-2</v>
      </c>
      <c r="I850" s="20">
        <f t="shared" si="388"/>
        <v>-0.7407407407407408</v>
      </c>
      <c r="J850" s="8">
        <f t="shared" si="389"/>
        <v>-3703.703703703704</v>
      </c>
    </row>
    <row r="851" spans="1:10" ht="20.25" customHeight="1">
      <c r="A851" s="2" t="s">
        <v>183</v>
      </c>
      <c r="B851" s="2" t="s">
        <v>31</v>
      </c>
      <c r="C851" s="6">
        <f t="shared" si="382"/>
        <v>578.0346820809249</v>
      </c>
      <c r="D851" s="2" t="s">
        <v>10</v>
      </c>
      <c r="E851" s="2">
        <v>865</v>
      </c>
      <c r="F851" s="2">
        <v>876</v>
      </c>
      <c r="G851" s="20">
        <f t="shared" si="386"/>
        <v>6358.381502890174</v>
      </c>
      <c r="H851" s="20">
        <f t="shared" si="387"/>
        <v>11</v>
      </c>
      <c r="I851" s="20">
        <f t="shared" si="388"/>
        <v>1.2716763005780347</v>
      </c>
      <c r="J851" s="8">
        <f t="shared" si="389"/>
        <v>6358.381502890174</v>
      </c>
    </row>
    <row r="852" spans="1:10" ht="20.25" customHeight="1">
      <c r="A852" s="2" t="s">
        <v>184</v>
      </c>
      <c r="B852" s="2" t="s">
        <v>0</v>
      </c>
      <c r="C852" s="6">
        <f t="shared" si="382"/>
        <v>2197.802197802198</v>
      </c>
      <c r="D852" s="2" t="s">
        <v>10</v>
      </c>
      <c r="E852" s="2">
        <v>227.5</v>
      </c>
      <c r="F852" s="2">
        <v>224.5</v>
      </c>
      <c r="G852" s="20">
        <f t="shared" si="386"/>
        <v>-6593.406593406594</v>
      </c>
      <c r="H852" s="20">
        <f t="shared" si="387"/>
        <v>-3</v>
      </c>
      <c r="I852" s="20">
        <f t="shared" si="388"/>
        <v>-1.3186813186813187</v>
      </c>
      <c r="J852" s="8">
        <f t="shared" si="389"/>
        <v>-6593.406593406594</v>
      </c>
    </row>
    <row r="853" spans="1:10" ht="20.25" customHeight="1">
      <c r="A853" s="2" t="s">
        <v>185</v>
      </c>
      <c r="B853" s="2" t="s">
        <v>31</v>
      </c>
      <c r="C853" s="6">
        <f t="shared" si="382"/>
        <v>588.9281507656066</v>
      </c>
      <c r="D853" s="2" t="s">
        <v>10</v>
      </c>
      <c r="E853" s="2">
        <v>849</v>
      </c>
      <c r="F853" s="2">
        <v>845</v>
      </c>
      <c r="G853" s="20">
        <f t="shared" si="386"/>
        <v>-2355.7126030624263</v>
      </c>
      <c r="H853" s="20">
        <f t="shared" si="387"/>
        <v>-4</v>
      </c>
      <c r="I853" s="20">
        <f t="shared" si="388"/>
        <v>-0.47114252061248524</v>
      </c>
      <c r="J853" s="8">
        <f t="shared" si="389"/>
        <v>-2355.7126030624263</v>
      </c>
    </row>
    <row r="854" spans="1:10" ht="20.25" customHeight="1">
      <c r="A854" s="2" t="s">
        <v>185</v>
      </c>
      <c r="B854" s="2" t="s">
        <v>186</v>
      </c>
      <c r="C854" s="6">
        <f t="shared" si="382"/>
        <v>4761.9047619047615</v>
      </c>
      <c r="D854" s="2" t="s">
        <v>10</v>
      </c>
      <c r="E854" s="2">
        <v>105</v>
      </c>
      <c r="F854" s="2">
        <v>105.5</v>
      </c>
      <c r="G854" s="20">
        <f t="shared" si="386"/>
        <v>2380.9523809523807</v>
      </c>
      <c r="H854" s="20">
        <f t="shared" si="387"/>
        <v>0.5</v>
      </c>
      <c r="I854" s="20">
        <f t="shared" si="388"/>
        <v>0.4761904761904762</v>
      </c>
      <c r="J854" s="8">
        <f t="shared" si="389"/>
        <v>2380.9523809523807</v>
      </c>
    </row>
    <row r="855" spans="1:10" ht="20.25" customHeight="1">
      <c r="A855" s="2" t="s">
        <v>187</v>
      </c>
      <c r="B855" s="2" t="s">
        <v>182</v>
      </c>
      <c r="C855" s="6">
        <f t="shared" si="382"/>
        <v>1600</v>
      </c>
      <c r="D855" s="2" t="s">
        <v>10</v>
      </c>
      <c r="E855" s="2">
        <v>312.5</v>
      </c>
      <c r="F855" s="2">
        <v>314.3</v>
      </c>
      <c r="G855" s="20">
        <f t="shared" si="386"/>
        <v>2880.000000000018</v>
      </c>
      <c r="H855" s="20">
        <f t="shared" si="387"/>
        <v>1.8000000000000114</v>
      </c>
      <c r="I855" s="20">
        <f t="shared" si="388"/>
        <v>0.5760000000000037</v>
      </c>
      <c r="J855" s="8">
        <f t="shared" si="389"/>
        <v>2880.000000000018</v>
      </c>
    </row>
    <row r="856" spans="1:10" ht="20.25" customHeight="1">
      <c r="A856" s="2" t="s">
        <v>188</v>
      </c>
      <c r="B856" s="2" t="s">
        <v>134</v>
      </c>
      <c r="C856" s="6">
        <f t="shared" si="382"/>
        <v>1037.344398340249</v>
      </c>
      <c r="D856" s="2" t="s">
        <v>11</v>
      </c>
      <c r="E856" s="2">
        <v>482</v>
      </c>
      <c r="F856" s="2">
        <v>483</v>
      </c>
      <c r="G856" s="20">
        <f t="shared" si="386"/>
        <v>-1037.344398340249</v>
      </c>
      <c r="H856" s="20">
        <f t="shared" si="387"/>
        <v>-1</v>
      </c>
      <c r="I856" s="20">
        <f t="shared" si="388"/>
        <v>-0.2074688796680498</v>
      </c>
      <c r="J856" s="8">
        <f t="shared" si="389"/>
        <v>-1037.344398340249</v>
      </c>
    </row>
    <row r="857" spans="1:10" ht="20.25" customHeight="1">
      <c r="A857" s="2" t="s">
        <v>188</v>
      </c>
      <c r="B857" s="2" t="s">
        <v>1</v>
      </c>
      <c r="C857" s="6">
        <f t="shared" si="382"/>
        <v>1128.6681715575621</v>
      </c>
      <c r="D857" s="2" t="s">
        <v>11</v>
      </c>
      <c r="E857" s="2">
        <v>443</v>
      </c>
      <c r="F857" s="2">
        <v>438.5</v>
      </c>
      <c r="G857" s="20">
        <f t="shared" si="386"/>
        <v>5079.006772009029</v>
      </c>
      <c r="H857" s="20">
        <f t="shared" si="387"/>
        <v>4.5</v>
      </c>
      <c r="I857" s="20">
        <f t="shared" si="388"/>
        <v>1.0158013544018059</v>
      </c>
      <c r="J857" s="8">
        <f t="shared" si="389"/>
        <v>5079.006772009029</v>
      </c>
    </row>
    <row r="858" spans="1:10" ht="20.25" customHeight="1">
      <c r="A858" s="2" t="s">
        <v>188</v>
      </c>
      <c r="B858" s="2" t="s">
        <v>90</v>
      </c>
      <c r="C858" s="6">
        <f t="shared" si="382"/>
        <v>724.6376811594203</v>
      </c>
      <c r="D858" s="2" t="s">
        <v>10</v>
      </c>
      <c r="E858" s="2">
        <v>690</v>
      </c>
      <c r="F858" s="2">
        <v>682</v>
      </c>
      <c r="G858" s="20">
        <f t="shared" si="386"/>
        <v>-5797.101449275362</v>
      </c>
      <c r="H858" s="20">
        <f t="shared" si="387"/>
        <v>-8</v>
      </c>
      <c r="I858" s="20">
        <f t="shared" si="388"/>
        <v>-1.1594202898550725</v>
      </c>
      <c r="J858" s="8">
        <f t="shared" si="389"/>
        <v>-5797.101449275362</v>
      </c>
    </row>
    <row r="859" spans="1:10" ht="20.25" customHeight="1">
      <c r="A859" s="2" t="s">
        <v>188</v>
      </c>
      <c r="B859" s="2" t="s">
        <v>34</v>
      </c>
      <c r="C859" s="6">
        <f aca="true" t="shared" si="390" ref="C859:C922">500000/E859</f>
        <v>518.6721991701245</v>
      </c>
      <c r="D859" s="2" t="s">
        <v>10</v>
      </c>
      <c r="E859" s="2">
        <v>964</v>
      </c>
      <c r="F859" s="2">
        <v>954</v>
      </c>
      <c r="G859" s="20">
        <f t="shared" si="386"/>
        <v>-5186.721991701244</v>
      </c>
      <c r="H859" s="20">
        <f t="shared" si="387"/>
        <v>-10</v>
      </c>
      <c r="I859" s="20">
        <f t="shared" si="388"/>
        <v>-1.0373443983402488</v>
      </c>
      <c r="J859" s="8">
        <f t="shared" si="389"/>
        <v>-5186.721991701244</v>
      </c>
    </row>
    <row r="860" spans="1:10" ht="20.25" customHeight="1">
      <c r="A860" s="2" t="s">
        <v>189</v>
      </c>
      <c r="B860" s="2" t="s">
        <v>34</v>
      </c>
      <c r="C860" s="6">
        <f t="shared" si="390"/>
        <v>527.4261603375527</v>
      </c>
      <c r="D860" s="2" t="s">
        <v>10</v>
      </c>
      <c r="E860" s="2">
        <v>948</v>
      </c>
      <c r="F860" s="2">
        <v>947</v>
      </c>
      <c r="G860" s="20">
        <f t="shared" si="386"/>
        <v>-527.4261603375527</v>
      </c>
      <c r="H860" s="20">
        <f t="shared" si="387"/>
        <v>-1</v>
      </c>
      <c r="I860" s="20">
        <f t="shared" si="388"/>
        <v>-0.10548523206751054</v>
      </c>
      <c r="J860" s="8">
        <f t="shared" si="389"/>
        <v>-527.4261603375527</v>
      </c>
    </row>
    <row r="861" spans="1:10" ht="20.25" customHeight="1">
      <c r="A861" s="2" t="s">
        <v>189</v>
      </c>
      <c r="B861" s="2" t="s">
        <v>190</v>
      </c>
      <c r="C861" s="6">
        <f t="shared" si="390"/>
        <v>2136.7521367521367</v>
      </c>
      <c r="D861" s="2" t="s">
        <v>10</v>
      </c>
      <c r="E861" s="2">
        <v>234</v>
      </c>
      <c r="F861" s="2">
        <v>232</v>
      </c>
      <c r="G861" s="20">
        <f t="shared" si="386"/>
        <v>-4273.504273504273</v>
      </c>
      <c r="H861" s="20">
        <f t="shared" si="387"/>
        <v>-2</v>
      </c>
      <c r="I861" s="20">
        <f t="shared" si="388"/>
        <v>-0.8547008547008548</v>
      </c>
      <c r="J861" s="8">
        <f t="shared" si="389"/>
        <v>-4273.504273504273</v>
      </c>
    </row>
    <row r="862" spans="1:10" ht="20.25" customHeight="1">
      <c r="A862" s="2" t="s">
        <v>191</v>
      </c>
      <c r="B862" s="2" t="s">
        <v>90</v>
      </c>
      <c r="C862" s="6">
        <f t="shared" si="390"/>
        <v>773.9938080495356</v>
      </c>
      <c r="D862" s="2" t="s">
        <v>11</v>
      </c>
      <c r="E862" s="2">
        <v>646</v>
      </c>
      <c r="F862" s="2">
        <v>633</v>
      </c>
      <c r="G862" s="20">
        <f t="shared" si="386"/>
        <v>10061.919504643962</v>
      </c>
      <c r="H862" s="20">
        <f t="shared" si="387"/>
        <v>13</v>
      </c>
      <c r="I862" s="20">
        <f t="shared" si="388"/>
        <v>2.0123839009287927</v>
      </c>
      <c r="J862" s="8">
        <f t="shared" si="389"/>
        <v>10061.919504643962</v>
      </c>
    </row>
    <row r="863" spans="1:10" ht="20.25" customHeight="1">
      <c r="A863" s="2" t="s">
        <v>191</v>
      </c>
      <c r="B863" s="2" t="s">
        <v>27</v>
      </c>
      <c r="C863" s="6">
        <f t="shared" si="390"/>
        <v>611.9951040391677</v>
      </c>
      <c r="D863" s="2" t="s">
        <v>10</v>
      </c>
      <c r="E863" s="2">
        <v>817</v>
      </c>
      <c r="F863" s="2">
        <v>820.5</v>
      </c>
      <c r="G863" s="20">
        <f t="shared" si="386"/>
        <v>2141.982864137087</v>
      </c>
      <c r="H863" s="20">
        <f t="shared" si="387"/>
        <v>3.5</v>
      </c>
      <c r="I863" s="20">
        <f t="shared" si="388"/>
        <v>0.42839657282741733</v>
      </c>
      <c r="J863" s="8">
        <f t="shared" si="389"/>
        <v>2141.982864137087</v>
      </c>
    </row>
    <row r="864" spans="1:10" ht="20.25" customHeight="1">
      <c r="A864" s="2" t="s">
        <v>192</v>
      </c>
      <c r="B864" s="2" t="s">
        <v>34</v>
      </c>
      <c r="C864" s="6">
        <f t="shared" si="390"/>
        <v>519.2107995846313</v>
      </c>
      <c r="D864" s="2" t="s">
        <v>10</v>
      </c>
      <c r="E864" s="2">
        <v>963</v>
      </c>
      <c r="F864" s="2">
        <v>953</v>
      </c>
      <c r="G864" s="20">
        <f t="shared" si="386"/>
        <v>-5192.107995846313</v>
      </c>
      <c r="H864" s="20">
        <f t="shared" si="387"/>
        <v>-10</v>
      </c>
      <c r="I864" s="20">
        <f t="shared" si="388"/>
        <v>-1.0384215991692627</v>
      </c>
      <c r="J864" s="8">
        <f t="shared" si="389"/>
        <v>-5192.107995846313</v>
      </c>
    </row>
    <row r="865" spans="1:10" ht="20.25" customHeight="1">
      <c r="A865" s="2" t="s">
        <v>193</v>
      </c>
      <c r="B865" s="2" t="s">
        <v>34</v>
      </c>
      <c r="C865" s="6">
        <f t="shared" si="390"/>
        <v>529.6610169491526</v>
      </c>
      <c r="D865" s="2" t="s">
        <v>10</v>
      </c>
      <c r="E865" s="2">
        <v>944</v>
      </c>
      <c r="F865" s="2">
        <v>955</v>
      </c>
      <c r="G865" s="20">
        <f t="shared" si="386"/>
        <v>5826.271186440678</v>
      </c>
      <c r="H865" s="20">
        <f t="shared" si="387"/>
        <v>11</v>
      </c>
      <c r="I865" s="20">
        <f t="shared" si="388"/>
        <v>1.1652542372881356</v>
      </c>
      <c r="J865" s="8">
        <f t="shared" si="389"/>
        <v>5826.271186440678</v>
      </c>
    </row>
    <row r="866" spans="1:10" ht="20.25" customHeight="1">
      <c r="A866" s="2" t="s">
        <v>193</v>
      </c>
      <c r="B866" s="2" t="s">
        <v>90</v>
      </c>
      <c r="C866" s="6">
        <f t="shared" si="390"/>
        <v>772.7975270479135</v>
      </c>
      <c r="D866" s="2" t="s">
        <v>10</v>
      </c>
      <c r="E866" s="2">
        <v>647</v>
      </c>
      <c r="F866" s="2">
        <v>657</v>
      </c>
      <c r="G866" s="20">
        <f t="shared" si="386"/>
        <v>7727.975270479135</v>
      </c>
      <c r="H866" s="20">
        <f t="shared" si="387"/>
        <v>10</v>
      </c>
      <c r="I866" s="20">
        <f t="shared" si="388"/>
        <v>1.545595054095827</v>
      </c>
      <c r="J866" s="8">
        <f t="shared" si="389"/>
        <v>7727.975270479135</v>
      </c>
    </row>
    <row r="867" spans="1:10" ht="20.25" customHeight="1">
      <c r="A867" s="2" t="s">
        <v>194</v>
      </c>
      <c r="B867" s="2" t="s">
        <v>33</v>
      </c>
      <c r="C867" s="6">
        <f t="shared" si="390"/>
        <v>1039.5010395010395</v>
      </c>
      <c r="D867" s="2" t="s">
        <v>10</v>
      </c>
      <c r="E867" s="2">
        <v>481</v>
      </c>
      <c r="F867" s="2">
        <v>482</v>
      </c>
      <c r="G867" s="20">
        <f t="shared" si="386"/>
        <v>1039.5010395010395</v>
      </c>
      <c r="H867" s="20">
        <f t="shared" si="387"/>
        <v>1</v>
      </c>
      <c r="I867" s="20">
        <f t="shared" si="388"/>
        <v>0.2079002079002079</v>
      </c>
      <c r="J867" s="8">
        <f t="shared" si="389"/>
        <v>1039.5010395010395</v>
      </c>
    </row>
    <row r="868" spans="1:10" ht="20.25" customHeight="1">
      <c r="A868" s="2" t="s">
        <v>194</v>
      </c>
      <c r="B868" s="2" t="s">
        <v>90</v>
      </c>
      <c r="C868" s="6">
        <f t="shared" si="390"/>
        <v>748.502994011976</v>
      </c>
      <c r="D868" s="2" t="s">
        <v>10</v>
      </c>
      <c r="E868" s="2">
        <v>668</v>
      </c>
      <c r="F868" s="2">
        <v>660</v>
      </c>
      <c r="G868" s="20">
        <f t="shared" si="386"/>
        <v>-5988.023952095808</v>
      </c>
      <c r="H868" s="20">
        <f t="shared" si="387"/>
        <v>-8</v>
      </c>
      <c r="I868" s="20">
        <f t="shared" si="388"/>
        <v>-1.1976047904191618</v>
      </c>
      <c r="J868" s="8">
        <f t="shared" si="389"/>
        <v>-5988.023952095808</v>
      </c>
    </row>
    <row r="869" spans="1:10" ht="20.25" customHeight="1">
      <c r="A869" s="2" t="s">
        <v>195</v>
      </c>
      <c r="B869" s="2" t="s">
        <v>87</v>
      </c>
      <c r="C869" s="6">
        <f t="shared" si="390"/>
        <v>1133.7868480725624</v>
      </c>
      <c r="D869" s="2" t="s">
        <v>10</v>
      </c>
      <c r="E869" s="2">
        <v>441</v>
      </c>
      <c r="F869" s="2">
        <v>440</v>
      </c>
      <c r="G869" s="20">
        <f t="shared" si="386"/>
        <v>-1133.7868480725624</v>
      </c>
      <c r="H869" s="20">
        <f t="shared" si="387"/>
        <v>-1</v>
      </c>
      <c r="I869" s="20">
        <f t="shared" si="388"/>
        <v>-0.22675736961451248</v>
      </c>
      <c r="J869" s="8">
        <f t="shared" si="389"/>
        <v>-1133.7868480725624</v>
      </c>
    </row>
    <row r="870" spans="1:10" ht="20.25" customHeight="1">
      <c r="A870" s="2" t="s">
        <v>195</v>
      </c>
      <c r="B870" s="2" t="s">
        <v>196</v>
      </c>
      <c r="C870" s="6">
        <f t="shared" si="390"/>
        <v>404.8582995951417</v>
      </c>
      <c r="D870" s="2" t="s">
        <v>10</v>
      </c>
      <c r="E870" s="2">
        <v>1235</v>
      </c>
      <c r="F870" s="2">
        <v>1237</v>
      </c>
      <c r="G870" s="20">
        <f t="shared" si="386"/>
        <v>809.7165991902834</v>
      </c>
      <c r="H870" s="20">
        <f t="shared" si="387"/>
        <v>2</v>
      </c>
      <c r="I870" s="20">
        <f t="shared" si="388"/>
        <v>0.16194331983805668</v>
      </c>
      <c r="J870" s="8">
        <f t="shared" si="389"/>
        <v>809.7165991902834</v>
      </c>
    </row>
    <row r="871" spans="1:10" ht="20.25" customHeight="1">
      <c r="A871" s="2" t="s">
        <v>197</v>
      </c>
      <c r="B871" s="2" t="s">
        <v>90</v>
      </c>
      <c r="C871" s="6">
        <f t="shared" si="390"/>
        <v>745.156482861401</v>
      </c>
      <c r="D871" s="2" t="s">
        <v>10</v>
      </c>
      <c r="E871" s="2">
        <v>671</v>
      </c>
      <c r="F871" s="2">
        <v>685</v>
      </c>
      <c r="G871" s="20">
        <f t="shared" si="386"/>
        <v>10432.190760059613</v>
      </c>
      <c r="H871" s="20">
        <f t="shared" si="387"/>
        <v>14</v>
      </c>
      <c r="I871" s="20">
        <f t="shared" si="388"/>
        <v>2.086438152011923</v>
      </c>
      <c r="J871" s="8">
        <f t="shared" si="389"/>
        <v>10432.190760059613</v>
      </c>
    </row>
    <row r="872" spans="1:10" ht="20.25" customHeight="1">
      <c r="A872" s="2" t="s">
        <v>197</v>
      </c>
      <c r="B872" s="2" t="s">
        <v>30</v>
      </c>
      <c r="C872" s="6">
        <f t="shared" si="390"/>
        <v>588.2352941176471</v>
      </c>
      <c r="D872" s="2" t="s">
        <v>10</v>
      </c>
      <c r="E872" s="2">
        <v>850</v>
      </c>
      <c r="F872" s="2">
        <v>856</v>
      </c>
      <c r="G872" s="20">
        <f t="shared" si="386"/>
        <v>3529.4117647058824</v>
      </c>
      <c r="H872" s="20">
        <f t="shared" si="387"/>
        <v>6</v>
      </c>
      <c r="I872" s="20">
        <f t="shared" si="388"/>
        <v>0.7058823529411765</v>
      </c>
      <c r="J872" s="8">
        <f t="shared" si="389"/>
        <v>3529.4117647058824</v>
      </c>
    </row>
    <row r="873" spans="1:10" ht="20.25" customHeight="1">
      <c r="A873" s="2" t="s">
        <v>198</v>
      </c>
      <c r="B873" s="2" t="s">
        <v>30</v>
      </c>
      <c r="C873" s="6">
        <f t="shared" si="390"/>
        <v>588.9281507656066</v>
      </c>
      <c r="D873" s="2" t="s">
        <v>10</v>
      </c>
      <c r="E873" s="2">
        <v>849</v>
      </c>
      <c r="F873" s="2">
        <v>858</v>
      </c>
      <c r="G873" s="20">
        <f t="shared" si="386"/>
        <v>5300.3533568904595</v>
      </c>
      <c r="H873" s="20">
        <f t="shared" si="387"/>
        <v>9</v>
      </c>
      <c r="I873" s="20">
        <f t="shared" si="388"/>
        <v>1.0600706713780919</v>
      </c>
      <c r="J873" s="8">
        <f t="shared" si="389"/>
        <v>5300.3533568904595</v>
      </c>
    </row>
    <row r="874" spans="1:10" ht="20.25" customHeight="1">
      <c r="A874" s="2" t="s">
        <v>199</v>
      </c>
      <c r="B874" s="2" t="s">
        <v>90</v>
      </c>
      <c r="C874" s="6">
        <f t="shared" si="390"/>
        <v>746.2686567164179</v>
      </c>
      <c r="D874" s="2" t="s">
        <v>11</v>
      </c>
      <c r="E874" s="2">
        <v>670</v>
      </c>
      <c r="F874" s="2">
        <v>655</v>
      </c>
      <c r="G874" s="20">
        <f t="shared" si="386"/>
        <v>11194.029850746268</v>
      </c>
      <c r="H874" s="20">
        <f t="shared" si="387"/>
        <v>15</v>
      </c>
      <c r="I874" s="20">
        <f t="shared" si="388"/>
        <v>2.2388059701492535</v>
      </c>
      <c r="J874" s="8">
        <f t="shared" si="389"/>
        <v>11194.029850746268</v>
      </c>
    </row>
    <row r="875" spans="1:10" ht="20.25" customHeight="1">
      <c r="A875" s="2" t="s">
        <v>199</v>
      </c>
      <c r="B875" s="2" t="s">
        <v>1</v>
      </c>
      <c r="C875" s="6">
        <f t="shared" si="390"/>
        <v>1216.54501216545</v>
      </c>
      <c r="D875" s="2" t="s">
        <v>10</v>
      </c>
      <c r="E875" s="2">
        <v>411</v>
      </c>
      <c r="F875" s="2">
        <v>415.5</v>
      </c>
      <c r="G875" s="20">
        <f t="shared" si="386"/>
        <v>5474.4525547445255</v>
      </c>
      <c r="H875" s="20">
        <f t="shared" si="387"/>
        <v>4.5</v>
      </c>
      <c r="I875" s="20">
        <f t="shared" si="388"/>
        <v>1.094890510948905</v>
      </c>
      <c r="J875" s="8">
        <f t="shared" si="389"/>
        <v>5474.4525547445255</v>
      </c>
    </row>
    <row r="876" spans="1:10" ht="20.25" customHeight="1">
      <c r="A876" s="2">
        <v>8.032016</v>
      </c>
      <c r="B876" s="2" t="s">
        <v>1</v>
      </c>
      <c r="C876" s="6">
        <f t="shared" si="390"/>
        <v>1190.4761904761904</v>
      </c>
      <c r="D876" s="2" t="s">
        <v>10</v>
      </c>
      <c r="E876" s="2">
        <v>420</v>
      </c>
      <c r="F876" s="2">
        <v>415</v>
      </c>
      <c r="G876" s="20">
        <f t="shared" si="386"/>
        <v>-5952.380952380952</v>
      </c>
      <c r="H876" s="20">
        <f t="shared" si="387"/>
        <v>-5</v>
      </c>
      <c r="I876" s="20">
        <f t="shared" si="388"/>
        <v>-1.1904761904761905</v>
      </c>
      <c r="J876" s="8">
        <f t="shared" si="389"/>
        <v>-5952.380952380952</v>
      </c>
    </row>
    <row r="877" spans="1:10" ht="20.25" customHeight="1">
      <c r="A877" s="2" t="s">
        <v>200</v>
      </c>
      <c r="B877" s="2" t="s">
        <v>97</v>
      </c>
      <c r="C877" s="6">
        <f t="shared" si="390"/>
        <v>1865.6716417910447</v>
      </c>
      <c r="D877" s="2" t="s">
        <v>11</v>
      </c>
      <c r="E877" s="2">
        <v>268</v>
      </c>
      <c r="F877" s="2">
        <v>264</v>
      </c>
      <c r="G877" s="20">
        <f t="shared" si="386"/>
        <v>7462.686567164179</v>
      </c>
      <c r="H877" s="20">
        <f t="shared" si="387"/>
        <v>4</v>
      </c>
      <c r="I877" s="20">
        <f t="shared" si="388"/>
        <v>1.4925373134328357</v>
      </c>
      <c r="J877" s="8">
        <f t="shared" si="389"/>
        <v>7462.686567164179</v>
      </c>
    </row>
    <row r="878" spans="1:10" ht="20.25" customHeight="1">
      <c r="A878" s="2" t="s">
        <v>201</v>
      </c>
      <c r="B878" s="2" t="s">
        <v>90</v>
      </c>
      <c r="C878" s="6">
        <f t="shared" si="390"/>
        <v>682.1282401091405</v>
      </c>
      <c r="D878" s="2" t="s">
        <v>10</v>
      </c>
      <c r="E878" s="2">
        <v>733</v>
      </c>
      <c r="F878" s="2">
        <v>744</v>
      </c>
      <c r="G878" s="20">
        <f t="shared" si="386"/>
        <v>7503.410641200546</v>
      </c>
      <c r="H878" s="20">
        <f t="shared" si="387"/>
        <v>11</v>
      </c>
      <c r="I878" s="20">
        <f t="shared" si="388"/>
        <v>1.5006821282401093</v>
      </c>
      <c r="J878" s="8">
        <f t="shared" si="389"/>
        <v>7503.410641200546</v>
      </c>
    </row>
    <row r="879" spans="1:10" ht="20.25" customHeight="1">
      <c r="A879" s="2" t="s">
        <v>201</v>
      </c>
      <c r="B879" s="2" t="s">
        <v>97</v>
      </c>
      <c r="C879" s="6">
        <f t="shared" si="390"/>
        <v>1890.359168241966</v>
      </c>
      <c r="D879" s="2" t="s">
        <v>10</v>
      </c>
      <c r="E879" s="2">
        <v>264.5</v>
      </c>
      <c r="F879" s="2">
        <v>269</v>
      </c>
      <c r="G879" s="20">
        <f t="shared" si="386"/>
        <v>8506.616257088846</v>
      </c>
      <c r="H879" s="20">
        <f t="shared" si="387"/>
        <v>4.5</v>
      </c>
      <c r="I879" s="20">
        <f t="shared" si="388"/>
        <v>1.7013232514177694</v>
      </c>
      <c r="J879" s="8">
        <f t="shared" si="389"/>
        <v>8506.616257088846</v>
      </c>
    </row>
    <row r="880" spans="1:10" ht="20.25" customHeight="1">
      <c r="A880" s="2" t="s">
        <v>202</v>
      </c>
      <c r="B880" s="2" t="s">
        <v>3</v>
      </c>
      <c r="C880" s="6">
        <f t="shared" si="390"/>
        <v>732.0644216691069</v>
      </c>
      <c r="D880" s="2" t="s">
        <v>10</v>
      </c>
      <c r="E880" s="2">
        <v>683</v>
      </c>
      <c r="F880" s="2">
        <v>693</v>
      </c>
      <c r="G880" s="20">
        <f t="shared" si="386"/>
        <v>7320.644216691069</v>
      </c>
      <c r="H880" s="20">
        <f t="shared" si="387"/>
        <v>10</v>
      </c>
      <c r="I880" s="20">
        <f t="shared" si="388"/>
        <v>1.4641288433382138</v>
      </c>
      <c r="J880" s="8">
        <f t="shared" si="389"/>
        <v>7320.644216691069</v>
      </c>
    </row>
    <row r="881" spans="1:10" ht="20.25" customHeight="1">
      <c r="A881" s="2" t="s">
        <v>203</v>
      </c>
      <c r="B881" s="2" t="s">
        <v>97</v>
      </c>
      <c r="C881" s="6">
        <f t="shared" si="390"/>
        <v>1886.7924528301887</v>
      </c>
      <c r="D881" s="2" t="s">
        <v>10</v>
      </c>
      <c r="E881" s="2">
        <v>265</v>
      </c>
      <c r="F881" s="2">
        <v>269</v>
      </c>
      <c r="G881" s="20">
        <f t="shared" si="386"/>
        <v>7547.169811320755</v>
      </c>
      <c r="H881" s="20">
        <f t="shared" si="387"/>
        <v>4</v>
      </c>
      <c r="I881" s="20">
        <f t="shared" si="388"/>
        <v>1.509433962264151</v>
      </c>
      <c r="J881" s="8">
        <f t="shared" si="389"/>
        <v>7547.169811320755</v>
      </c>
    </row>
    <row r="882" spans="1:10" ht="20.25" customHeight="1">
      <c r="A882" s="2" t="s">
        <v>204</v>
      </c>
      <c r="B882" s="2" t="s">
        <v>90</v>
      </c>
      <c r="C882" s="6">
        <f t="shared" si="390"/>
        <v>927.643784786642</v>
      </c>
      <c r="D882" s="2" t="s">
        <v>10</v>
      </c>
      <c r="E882" s="2">
        <v>539</v>
      </c>
      <c r="F882" s="2">
        <v>547</v>
      </c>
      <c r="G882" s="20">
        <f t="shared" si="386"/>
        <v>7421.150278293136</v>
      </c>
      <c r="H882" s="20">
        <f t="shared" si="387"/>
        <v>8</v>
      </c>
      <c r="I882" s="20">
        <f t="shared" si="388"/>
        <v>1.4842300556586272</v>
      </c>
      <c r="J882" s="8">
        <f t="shared" si="389"/>
        <v>7421.150278293136</v>
      </c>
    </row>
    <row r="883" spans="1:10" ht="21" customHeight="1">
      <c r="A883" s="13"/>
      <c r="B883" s="13"/>
      <c r="C883" s="13"/>
      <c r="D883" s="13"/>
      <c r="E883" s="13"/>
      <c r="F883" s="13"/>
      <c r="G883" s="22"/>
      <c r="H883" s="22"/>
      <c r="I883" s="26" t="s">
        <v>73</v>
      </c>
      <c r="J883" s="27">
        <f>SUM(J849:J882)</f>
        <v>73569.10225742203</v>
      </c>
    </row>
    <row r="884" spans="1:10" ht="20.25" customHeight="1">
      <c r="A884" s="2" t="s">
        <v>205</v>
      </c>
      <c r="B884" s="2" t="s">
        <v>0</v>
      </c>
      <c r="C884" s="6">
        <f t="shared" si="390"/>
        <v>2325.5813953488373</v>
      </c>
      <c r="D884" s="2" t="s">
        <v>10</v>
      </c>
      <c r="E884" s="2">
        <v>215</v>
      </c>
      <c r="F884" s="2">
        <v>213</v>
      </c>
      <c r="G884" s="20">
        <f t="shared" si="386"/>
        <v>-4651.162790697675</v>
      </c>
      <c r="H884" s="20">
        <f t="shared" si="387"/>
        <v>-2</v>
      </c>
      <c r="I884" s="20">
        <f t="shared" si="388"/>
        <v>-0.9302325581395349</v>
      </c>
      <c r="J884" s="8">
        <f t="shared" si="389"/>
        <v>-4651.162790697675</v>
      </c>
    </row>
    <row r="885" spans="1:10" ht="20.25" customHeight="1">
      <c r="A885" s="2" t="s">
        <v>206</v>
      </c>
      <c r="B885" s="2" t="s">
        <v>90</v>
      </c>
      <c r="C885" s="6">
        <f t="shared" si="390"/>
        <v>931.0986964618249</v>
      </c>
      <c r="D885" s="2" t="s">
        <v>11</v>
      </c>
      <c r="E885" s="2">
        <v>537</v>
      </c>
      <c r="F885" s="2">
        <v>533</v>
      </c>
      <c r="G885" s="20">
        <f t="shared" si="386"/>
        <v>3724.3947858472998</v>
      </c>
      <c r="H885" s="20">
        <f t="shared" si="387"/>
        <v>4</v>
      </c>
      <c r="I885" s="20">
        <f t="shared" si="388"/>
        <v>0.74487895716946</v>
      </c>
      <c r="J885" s="8">
        <f t="shared" si="389"/>
        <v>3724.3947858472998</v>
      </c>
    </row>
    <row r="886" spans="1:10" ht="20.25" customHeight="1">
      <c r="A886" s="2" t="s">
        <v>207</v>
      </c>
      <c r="B886" s="2" t="s">
        <v>90</v>
      </c>
      <c r="C886" s="6">
        <f t="shared" si="390"/>
        <v>897.6660682226212</v>
      </c>
      <c r="D886" s="2" t="s">
        <v>10</v>
      </c>
      <c r="E886" s="2">
        <v>557</v>
      </c>
      <c r="F886" s="2">
        <v>555</v>
      </c>
      <c r="G886" s="20">
        <f t="shared" si="386"/>
        <v>-1795.3321364452424</v>
      </c>
      <c r="H886" s="20">
        <f t="shared" si="387"/>
        <v>-2</v>
      </c>
      <c r="I886" s="20">
        <f t="shared" si="388"/>
        <v>-0.3590664272890485</v>
      </c>
      <c r="J886" s="8">
        <f t="shared" si="389"/>
        <v>-1795.3321364452424</v>
      </c>
    </row>
    <row r="887" spans="1:10" ht="20.25" customHeight="1">
      <c r="A887" s="2" t="s">
        <v>208</v>
      </c>
      <c r="B887" s="2" t="s">
        <v>90</v>
      </c>
      <c r="C887" s="6">
        <f t="shared" si="390"/>
        <v>912.4087591240876</v>
      </c>
      <c r="D887" s="2" t="s">
        <v>10</v>
      </c>
      <c r="E887" s="2">
        <v>548</v>
      </c>
      <c r="F887" s="2">
        <v>554</v>
      </c>
      <c r="G887" s="20">
        <f t="shared" si="386"/>
        <v>5474.4525547445255</v>
      </c>
      <c r="H887" s="20">
        <f t="shared" si="387"/>
        <v>6</v>
      </c>
      <c r="I887" s="20">
        <f t="shared" si="388"/>
        <v>1.094890510948905</v>
      </c>
      <c r="J887" s="8">
        <f t="shared" si="389"/>
        <v>5474.4525547445255</v>
      </c>
    </row>
    <row r="888" spans="1:10" ht="20.25" customHeight="1">
      <c r="A888" s="2" t="s">
        <v>209</v>
      </c>
      <c r="B888" s="2" t="s">
        <v>90</v>
      </c>
      <c r="C888" s="6">
        <f t="shared" si="390"/>
        <v>891.2655971479501</v>
      </c>
      <c r="D888" s="2" t="s">
        <v>10</v>
      </c>
      <c r="E888" s="2">
        <v>561</v>
      </c>
      <c r="F888" s="2">
        <v>550</v>
      </c>
      <c r="G888" s="20">
        <f aca="true" t="shared" si="391" ref="G888:G939">(IF($D888="SHORT",$E888-$F888,IF($D888="LONG",$F888-$E888)))*$C888</f>
        <v>-9803.921568627451</v>
      </c>
      <c r="H888" s="20">
        <f t="shared" si="387"/>
        <v>-11</v>
      </c>
      <c r="I888" s="20">
        <f t="shared" si="388"/>
        <v>-1.9607843137254901</v>
      </c>
      <c r="J888" s="8">
        <f t="shared" si="389"/>
        <v>-9803.921568627451</v>
      </c>
    </row>
    <row r="889" spans="1:10" ht="20.25" customHeight="1">
      <c r="A889" s="2" t="s">
        <v>210</v>
      </c>
      <c r="B889" s="2" t="s">
        <v>90</v>
      </c>
      <c r="C889" s="6">
        <f t="shared" si="390"/>
        <v>909.0909090909091</v>
      </c>
      <c r="D889" s="2" t="s">
        <v>11</v>
      </c>
      <c r="E889" s="2">
        <v>550</v>
      </c>
      <c r="F889" s="2">
        <v>549</v>
      </c>
      <c r="G889" s="20">
        <f t="shared" si="391"/>
        <v>909.0909090909091</v>
      </c>
      <c r="H889" s="20">
        <f t="shared" si="387"/>
        <v>1</v>
      </c>
      <c r="I889" s="20">
        <f t="shared" si="388"/>
        <v>0.18181818181818182</v>
      </c>
      <c r="J889" s="8">
        <f t="shared" si="389"/>
        <v>909.0909090909091</v>
      </c>
    </row>
    <row r="890" spans="1:10" ht="20.25" customHeight="1">
      <c r="A890" s="2" t="s">
        <v>211</v>
      </c>
      <c r="B890" s="2" t="s">
        <v>3</v>
      </c>
      <c r="C890" s="6">
        <f t="shared" si="390"/>
        <v>754.1478129713424</v>
      </c>
      <c r="D890" s="2" t="s">
        <v>11</v>
      </c>
      <c r="E890" s="2">
        <v>663</v>
      </c>
      <c r="F890" s="2">
        <v>653</v>
      </c>
      <c r="G890" s="20">
        <f t="shared" si="391"/>
        <v>7541.478129713424</v>
      </c>
      <c r="H890" s="20">
        <f t="shared" si="387"/>
        <v>10</v>
      </c>
      <c r="I890" s="20">
        <f t="shared" si="388"/>
        <v>1.5082956259426847</v>
      </c>
      <c r="J890" s="8">
        <f t="shared" si="389"/>
        <v>7541.478129713424</v>
      </c>
    </row>
    <row r="891" spans="1:10" ht="20.25" customHeight="1">
      <c r="A891" s="2" t="s">
        <v>212</v>
      </c>
      <c r="B891" s="2" t="s">
        <v>90</v>
      </c>
      <c r="C891" s="6">
        <f t="shared" si="390"/>
        <v>934.5794392523364</v>
      </c>
      <c r="D891" s="2" t="s">
        <v>10</v>
      </c>
      <c r="E891" s="2">
        <v>535</v>
      </c>
      <c r="F891" s="2">
        <v>552</v>
      </c>
      <c r="G891" s="20">
        <f t="shared" si="391"/>
        <v>15887.85046728972</v>
      </c>
      <c r="H891" s="20">
        <f t="shared" si="387"/>
        <v>17</v>
      </c>
      <c r="I891" s="20">
        <f t="shared" si="388"/>
        <v>3.177570093457944</v>
      </c>
      <c r="J891" s="8">
        <f t="shared" si="389"/>
        <v>15887.85046728972</v>
      </c>
    </row>
    <row r="892" spans="1:10" ht="20.25" customHeight="1">
      <c r="A892" s="2" t="s">
        <v>213</v>
      </c>
      <c r="B892" s="2" t="s">
        <v>3</v>
      </c>
      <c r="C892" s="6">
        <f t="shared" si="390"/>
        <v>788.6435331230284</v>
      </c>
      <c r="D892" s="2" t="s">
        <v>10</v>
      </c>
      <c r="E892" s="2">
        <v>634</v>
      </c>
      <c r="F892" s="2">
        <v>644</v>
      </c>
      <c r="G892" s="20">
        <f t="shared" si="391"/>
        <v>7886.435331230285</v>
      </c>
      <c r="H892" s="20">
        <f t="shared" si="387"/>
        <v>10</v>
      </c>
      <c r="I892" s="20">
        <f t="shared" si="388"/>
        <v>1.5772870662460567</v>
      </c>
      <c r="J892" s="8">
        <f t="shared" si="389"/>
        <v>7886.435331230285</v>
      </c>
    </row>
    <row r="893" spans="1:10" ht="20.25" customHeight="1">
      <c r="A893" s="2" t="s">
        <v>213</v>
      </c>
      <c r="B893" s="2" t="s">
        <v>90</v>
      </c>
      <c r="C893" s="6">
        <f t="shared" si="390"/>
        <v>1101.3215859030836</v>
      </c>
      <c r="D893" s="2" t="s">
        <v>11</v>
      </c>
      <c r="E893" s="2">
        <v>454</v>
      </c>
      <c r="F893" s="2">
        <v>458</v>
      </c>
      <c r="G893" s="20">
        <f t="shared" si="391"/>
        <v>-4405.286343612334</v>
      </c>
      <c r="H893" s="20">
        <f t="shared" si="387"/>
        <v>-4</v>
      </c>
      <c r="I893" s="20">
        <f t="shared" si="388"/>
        <v>-0.881057268722467</v>
      </c>
      <c r="J893" s="8">
        <f t="shared" si="389"/>
        <v>-4405.286343612334</v>
      </c>
    </row>
    <row r="894" spans="1:10" ht="20.25" customHeight="1">
      <c r="A894" s="2" t="s">
        <v>214</v>
      </c>
      <c r="B894" s="2" t="s">
        <v>3</v>
      </c>
      <c r="C894" s="6">
        <f t="shared" si="390"/>
        <v>769.2307692307693</v>
      </c>
      <c r="D894" s="2" t="s">
        <v>11</v>
      </c>
      <c r="E894" s="2">
        <v>650</v>
      </c>
      <c r="F894" s="2">
        <v>637</v>
      </c>
      <c r="G894" s="20">
        <f t="shared" si="391"/>
        <v>10000</v>
      </c>
      <c r="H894" s="20">
        <f t="shared" si="387"/>
        <v>13</v>
      </c>
      <c r="I894" s="20">
        <f t="shared" si="388"/>
        <v>2</v>
      </c>
      <c r="J894" s="8">
        <f t="shared" si="389"/>
        <v>10000</v>
      </c>
    </row>
    <row r="895" spans="1:10" ht="20.25" customHeight="1">
      <c r="A895" s="2" t="s">
        <v>215</v>
      </c>
      <c r="B895" s="2" t="s">
        <v>3</v>
      </c>
      <c r="C895" s="6">
        <f t="shared" si="390"/>
        <v>741.839762611276</v>
      </c>
      <c r="D895" s="2" t="s">
        <v>11</v>
      </c>
      <c r="E895" s="2">
        <v>674</v>
      </c>
      <c r="F895" s="2">
        <v>662</v>
      </c>
      <c r="G895" s="20">
        <f t="shared" si="391"/>
        <v>8902.077151335312</v>
      </c>
      <c r="H895" s="20">
        <f t="shared" si="387"/>
        <v>12</v>
      </c>
      <c r="I895" s="20">
        <f t="shared" si="388"/>
        <v>1.7804154302670623</v>
      </c>
      <c r="J895" s="8">
        <f t="shared" si="389"/>
        <v>8902.077151335312</v>
      </c>
    </row>
    <row r="896" spans="1:10" ht="20.25" customHeight="1">
      <c r="A896" s="2" t="s">
        <v>216</v>
      </c>
      <c r="B896" s="2" t="s">
        <v>0</v>
      </c>
      <c r="C896" s="6">
        <f t="shared" si="390"/>
        <v>2392.3444976076553</v>
      </c>
      <c r="D896" s="2" t="s">
        <v>10</v>
      </c>
      <c r="E896" s="2">
        <v>209</v>
      </c>
      <c r="F896" s="2">
        <v>207</v>
      </c>
      <c r="G896" s="20">
        <f t="shared" si="391"/>
        <v>-4784.688995215311</v>
      </c>
      <c r="H896" s="20">
        <f t="shared" si="387"/>
        <v>-2</v>
      </c>
      <c r="I896" s="20">
        <f t="shared" si="388"/>
        <v>-0.9569377990430622</v>
      </c>
      <c r="J896" s="8">
        <f t="shared" si="389"/>
        <v>-4784.688995215311</v>
      </c>
    </row>
    <row r="897" spans="1:10" ht="20.25" customHeight="1">
      <c r="A897" s="2" t="s">
        <v>217</v>
      </c>
      <c r="B897" s="2" t="s">
        <v>0</v>
      </c>
      <c r="C897" s="6">
        <f t="shared" si="390"/>
        <v>2232.1428571428573</v>
      </c>
      <c r="D897" s="2" t="s">
        <v>11</v>
      </c>
      <c r="E897" s="2">
        <v>224</v>
      </c>
      <c r="F897" s="2">
        <v>221</v>
      </c>
      <c r="G897" s="20">
        <f t="shared" si="391"/>
        <v>6696.4285714285725</v>
      </c>
      <c r="H897" s="20">
        <f t="shared" si="387"/>
        <v>3</v>
      </c>
      <c r="I897" s="20">
        <f t="shared" si="388"/>
        <v>1.3392857142857142</v>
      </c>
      <c r="J897" s="8">
        <f t="shared" si="389"/>
        <v>6696.4285714285725</v>
      </c>
    </row>
    <row r="898" spans="1:10" ht="20.25" customHeight="1">
      <c r="A898" s="2" t="s">
        <v>218</v>
      </c>
      <c r="B898" s="2" t="s">
        <v>87</v>
      </c>
      <c r="C898" s="6">
        <f t="shared" si="390"/>
        <v>1269.0355329949239</v>
      </c>
      <c r="D898" s="2" t="s">
        <v>11</v>
      </c>
      <c r="E898" s="2">
        <v>394</v>
      </c>
      <c r="F898" s="2">
        <v>387</v>
      </c>
      <c r="G898" s="20">
        <f t="shared" si="391"/>
        <v>8883.248730964468</v>
      </c>
      <c r="H898" s="20">
        <f t="shared" si="387"/>
        <v>7</v>
      </c>
      <c r="I898" s="20">
        <f t="shared" si="388"/>
        <v>1.7766497461928936</v>
      </c>
      <c r="J898" s="8">
        <f t="shared" si="389"/>
        <v>8883.248730964468</v>
      </c>
    </row>
    <row r="899" spans="1:10" ht="20.25" customHeight="1">
      <c r="A899" s="2" t="s">
        <v>219</v>
      </c>
      <c r="B899" s="2" t="s">
        <v>30</v>
      </c>
      <c r="C899" s="6">
        <f t="shared" si="390"/>
        <v>591.7159763313609</v>
      </c>
      <c r="D899" s="2" t="s">
        <v>10</v>
      </c>
      <c r="E899" s="2">
        <v>845</v>
      </c>
      <c r="F899" s="2">
        <v>852</v>
      </c>
      <c r="G899" s="20">
        <f t="shared" si="391"/>
        <v>4142.011834319526</v>
      </c>
      <c r="H899" s="20">
        <f t="shared" si="387"/>
        <v>7</v>
      </c>
      <c r="I899" s="20">
        <f t="shared" si="388"/>
        <v>0.8284023668639053</v>
      </c>
      <c r="J899" s="8">
        <f t="shared" si="389"/>
        <v>4142.011834319526</v>
      </c>
    </row>
    <row r="900" spans="1:10" ht="20.25" customHeight="1">
      <c r="A900" s="2" t="s">
        <v>220</v>
      </c>
      <c r="B900" s="2" t="s">
        <v>28</v>
      </c>
      <c r="C900" s="6">
        <f t="shared" si="390"/>
        <v>576.036866359447</v>
      </c>
      <c r="D900" s="2" t="s">
        <v>11</v>
      </c>
      <c r="E900" s="2">
        <v>868</v>
      </c>
      <c r="F900" s="2">
        <v>855</v>
      </c>
      <c r="G900" s="20">
        <f t="shared" si="391"/>
        <v>7488.479262672811</v>
      </c>
      <c r="H900" s="20">
        <f t="shared" si="387"/>
        <v>13</v>
      </c>
      <c r="I900" s="20">
        <f t="shared" si="388"/>
        <v>1.497695852534562</v>
      </c>
      <c r="J900" s="8">
        <f t="shared" si="389"/>
        <v>7488.479262672811</v>
      </c>
    </row>
    <row r="901" spans="1:10" ht="20.25" customHeight="1">
      <c r="A901" s="2" t="s">
        <v>221</v>
      </c>
      <c r="B901" s="2" t="s">
        <v>0</v>
      </c>
      <c r="C901" s="6">
        <f t="shared" si="390"/>
        <v>2145.922746781116</v>
      </c>
      <c r="D901" s="2" t="s">
        <v>10</v>
      </c>
      <c r="E901" s="2">
        <v>233</v>
      </c>
      <c r="F901" s="2">
        <v>235</v>
      </c>
      <c r="G901" s="20">
        <f t="shared" si="391"/>
        <v>4291.845493562232</v>
      </c>
      <c r="H901" s="20">
        <f t="shared" si="387"/>
        <v>2</v>
      </c>
      <c r="I901" s="20">
        <f t="shared" si="388"/>
        <v>0.8583690987124464</v>
      </c>
      <c r="J901" s="8">
        <f t="shared" si="389"/>
        <v>4291.845493562232</v>
      </c>
    </row>
    <row r="902" spans="1:10" ht="20.25" customHeight="1">
      <c r="A902" s="2" t="s">
        <v>221</v>
      </c>
      <c r="B902" s="2" t="s">
        <v>28</v>
      </c>
      <c r="C902" s="6">
        <f t="shared" si="390"/>
        <v>600.2400960384153</v>
      </c>
      <c r="D902" s="2" t="s">
        <v>10</v>
      </c>
      <c r="E902" s="2">
        <v>833</v>
      </c>
      <c r="F902" s="2">
        <v>838</v>
      </c>
      <c r="G902" s="20">
        <f t="shared" si="391"/>
        <v>3001.2004801920766</v>
      </c>
      <c r="H902" s="20">
        <f t="shared" si="387"/>
        <v>5</v>
      </c>
      <c r="I902" s="20">
        <f t="shared" si="388"/>
        <v>0.6002400960384154</v>
      </c>
      <c r="J902" s="8">
        <f t="shared" si="389"/>
        <v>3001.2004801920766</v>
      </c>
    </row>
    <row r="903" spans="1:10" ht="20.25" customHeight="1">
      <c r="A903" s="2" t="s">
        <v>222</v>
      </c>
      <c r="B903" s="2" t="s">
        <v>90</v>
      </c>
      <c r="C903" s="6">
        <f t="shared" si="390"/>
        <v>888.0994671403197</v>
      </c>
      <c r="D903" s="2" t="s">
        <v>11</v>
      </c>
      <c r="E903" s="2">
        <v>563</v>
      </c>
      <c r="F903" s="2">
        <v>570</v>
      </c>
      <c r="G903" s="20">
        <f t="shared" si="391"/>
        <v>-6216.696269982238</v>
      </c>
      <c r="H903" s="20">
        <f t="shared" si="387"/>
        <v>-7</v>
      </c>
      <c r="I903" s="20">
        <f t="shared" si="388"/>
        <v>-1.2433392539964476</v>
      </c>
      <c r="J903" s="8">
        <f t="shared" si="389"/>
        <v>-6216.696269982238</v>
      </c>
    </row>
    <row r="904" spans="1:10" ht="20.25" customHeight="1">
      <c r="A904" s="2" t="s">
        <v>222</v>
      </c>
      <c r="B904" s="2" t="s">
        <v>87</v>
      </c>
      <c r="C904" s="6">
        <f t="shared" si="390"/>
        <v>1203.3694344163657</v>
      </c>
      <c r="D904" s="2" t="s">
        <v>10</v>
      </c>
      <c r="E904" s="2">
        <v>415.5</v>
      </c>
      <c r="F904" s="2">
        <v>412</v>
      </c>
      <c r="G904" s="20">
        <f t="shared" si="391"/>
        <v>-4211.79302045728</v>
      </c>
      <c r="H904" s="20">
        <f t="shared" si="387"/>
        <v>-3.5000000000000004</v>
      </c>
      <c r="I904" s="20">
        <f t="shared" si="388"/>
        <v>-0.8423586040914562</v>
      </c>
      <c r="J904" s="8">
        <f t="shared" si="389"/>
        <v>-4211.79302045728</v>
      </c>
    </row>
    <row r="905" spans="1:10" ht="20.25" customHeight="1">
      <c r="A905" s="2" t="s">
        <v>223</v>
      </c>
      <c r="B905" s="2" t="s">
        <v>36</v>
      </c>
      <c r="C905" s="6">
        <f t="shared" si="390"/>
        <v>632.9113924050633</v>
      </c>
      <c r="D905" s="2" t="s">
        <v>10</v>
      </c>
      <c r="E905" s="2">
        <v>790</v>
      </c>
      <c r="F905" s="2">
        <v>794</v>
      </c>
      <c r="G905" s="20">
        <f t="shared" si="391"/>
        <v>2531.6455696202534</v>
      </c>
      <c r="H905" s="20">
        <f t="shared" si="387"/>
        <v>4</v>
      </c>
      <c r="I905" s="20">
        <f t="shared" si="388"/>
        <v>0.5063291139240507</v>
      </c>
      <c r="J905" s="8">
        <f t="shared" si="389"/>
        <v>2531.6455696202534</v>
      </c>
    </row>
    <row r="906" spans="1:10" ht="20.25" customHeight="1">
      <c r="A906" s="2" t="s">
        <v>223</v>
      </c>
      <c r="B906" s="2" t="s">
        <v>35</v>
      </c>
      <c r="C906" s="6">
        <f t="shared" si="390"/>
        <v>829.1873963515754</v>
      </c>
      <c r="D906" s="2" t="s">
        <v>11</v>
      </c>
      <c r="E906" s="2">
        <v>603</v>
      </c>
      <c r="F906" s="2">
        <v>595</v>
      </c>
      <c r="G906" s="20">
        <f t="shared" si="391"/>
        <v>6633.499170812604</v>
      </c>
      <c r="H906" s="20">
        <f t="shared" si="387"/>
        <v>8</v>
      </c>
      <c r="I906" s="20">
        <f t="shared" si="388"/>
        <v>1.3266998341625207</v>
      </c>
      <c r="J906" s="8">
        <f t="shared" si="389"/>
        <v>6633.499170812604</v>
      </c>
    </row>
    <row r="907" spans="1:10" ht="20.25" customHeight="1">
      <c r="A907" s="2" t="s">
        <v>224</v>
      </c>
      <c r="B907" s="2" t="s">
        <v>28</v>
      </c>
      <c r="C907" s="6">
        <f t="shared" si="390"/>
        <v>615.0061500615006</v>
      </c>
      <c r="D907" s="2" t="s">
        <v>10</v>
      </c>
      <c r="E907" s="2">
        <v>813</v>
      </c>
      <c r="F907" s="2">
        <v>825</v>
      </c>
      <c r="G907" s="20">
        <f t="shared" si="391"/>
        <v>7380.073800738008</v>
      </c>
      <c r="H907" s="20">
        <f t="shared" si="387"/>
        <v>12</v>
      </c>
      <c r="I907" s="20">
        <f t="shared" si="388"/>
        <v>1.4760147601476015</v>
      </c>
      <c r="J907" s="8">
        <f t="shared" si="389"/>
        <v>7380.073800738008</v>
      </c>
    </row>
    <row r="908" spans="1:10" ht="20.25" customHeight="1">
      <c r="A908" s="2" t="s">
        <v>225</v>
      </c>
      <c r="B908" s="2" t="s">
        <v>33</v>
      </c>
      <c r="C908" s="6">
        <f t="shared" si="390"/>
        <v>952.3809523809524</v>
      </c>
      <c r="D908" s="2" t="s">
        <v>10</v>
      </c>
      <c r="E908" s="2">
        <v>525</v>
      </c>
      <c r="F908" s="2">
        <v>532</v>
      </c>
      <c r="G908" s="20">
        <f t="shared" si="391"/>
        <v>6666.666666666667</v>
      </c>
      <c r="H908" s="20">
        <f t="shared" si="387"/>
        <v>7</v>
      </c>
      <c r="I908" s="20">
        <f t="shared" si="388"/>
        <v>1.3333333333333335</v>
      </c>
      <c r="J908" s="8">
        <f t="shared" si="389"/>
        <v>6666.666666666667</v>
      </c>
    </row>
    <row r="909" spans="1:10" ht="21" customHeight="1">
      <c r="A909" s="13"/>
      <c r="B909" s="13"/>
      <c r="C909" s="13"/>
      <c r="D909" s="13"/>
      <c r="E909" s="13"/>
      <c r="F909" s="13"/>
      <c r="G909" s="22"/>
      <c r="H909" s="22"/>
      <c r="I909" s="26" t="s">
        <v>73</v>
      </c>
      <c r="J909" s="27">
        <f>SUM(J884:J908)</f>
        <v>82171.99778519117</v>
      </c>
    </row>
    <row r="910" spans="1:10" ht="20.25" customHeight="1">
      <c r="A910" s="2" t="s">
        <v>226</v>
      </c>
      <c r="B910" s="2" t="s">
        <v>33</v>
      </c>
      <c r="C910" s="6">
        <f t="shared" si="390"/>
        <v>978.4735812133073</v>
      </c>
      <c r="D910" s="2" t="s">
        <v>10</v>
      </c>
      <c r="E910" s="2">
        <v>511</v>
      </c>
      <c r="F910" s="2">
        <v>507</v>
      </c>
      <c r="G910" s="20">
        <f t="shared" si="391"/>
        <v>-3913.894324853229</v>
      </c>
      <c r="H910" s="20">
        <f t="shared" si="387"/>
        <v>-4</v>
      </c>
      <c r="I910" s="20">
        <f t="shared" si="388"/>
        <v>-0.7827788649706457</v>
      </c>
      <c r="J910" s="8">
        <f t="shared" si="389"/>
        <v>-3913.894324853229</v>
      </c>
    </row>
    <row r="911" spans="1:10" ht="20.25" customHeight="1">
      <c r="A911" s="2" t="s">
        <v>226</v>
      </c>
      <c r="B911" s="2" t="s">
        <v>3</v>
      </c>
      <c r="C911" s="6">
        <f t="shared" si="390"/>
        <v>614.2506142506143</v>
      </c>
      <c r="D911" s="2" t="s">
        <v>10</v>
      </c>
      <c r="E911" s="2">
        <v>814</v>
      </c>
      <c r="F911" s="2">
        <v>824</v>
      </c>
      <c r="G911" s="20">
        <f t="shared" si="391"/>
        <v>6142.506142506143</v>
      </c>
      <c r="H911" s="20">
        <f t="shared" si="387"/>
        <v>10</v>
      </c>
      <c r="I911" s="20">
        <f t="shared" si="388"/>
        <v>1.2285012285012284</v>
      </c>
      <c r="J911" s="8">
        <f t="shared" si="389"/>
        <v>6142.506142506143</v>
      </c>
    </row>
    <row r="912" spans="1:10" ht="20.25" customHeight="1">
      <c r="A912" s="2" t="s">
        <v>227</v>
      </c>
      <c r="B912" s="2" t="s">
        <v>3</v>
      </c>
      <c r="C912" s="6">
        <f t="shared" si="390"/>
        <v>623.4413965087282</v>
      </c>
      <c r="D912" s="2" t="s">
        <v>10</v>
      </c>
      <c r="E912" s="2">
        <v>802</v>
      </c>
      <c r="F912" s="2">
        <v>810</v>
      </c>
      <c r="G912" s="20">
        <f t="shared" si="391"/>
        <v>4987.5311720698255</v>
      </c>
      <c r="H912" s="20">
        <f t="shared" si="387"/>
        <v>8</v>
      </c>
      <c r="I912" s="20">
        <f t="shared" si="388"/>
        <v>0.997506234413965</v>
      </c>
      <c r="J912" s="8">
        <f t="shared" si="389"/>
        <v>4987.5311720698255</v>
      </c>
    </row>
    <row r="913" spans="1:10" ht="20.25" customHeight="1">
      <c r="A913" s="2" t="s">
        <v>228</v>
      </c>
      <c r="B913" s="2" t="s">
        <v>33</v>
      </c>
      <c r="C913" s="6">
        <f t="shared" si="390"/>
        <v>961.5384615384615</v>
      </c>
      <c r="D913" s="2" t="s">
        <v>10</v>
      </c>
      <c r="E913" s="2">
        <v>520</v>
      </c>
      <c r="F913" s="2">
        <v>520</v>
      </c>
      <c r="G913" s="20">
        <f t="shared" si="391"/>
        <v>0</v>
      </c>
      <c r="H913" s="20">
        <f t="shared" si="387"/>
        <v>0</v>
      </c>
      <c r="I913" s="20">
        <f t="shared" si="388"/>
        <v>0</v>
      </c>
      <c r="J913" s="8">
        <f t="shared" si="389"/>
        <v>0</v>
      </c>
    </row>
    <row r="914" spans="1:10" ht="20.25" customHeight="1">
      <c r="A914" s="2" t="s">
        <v>229</v>
      </c>
      <c r="B914" s="2" t="s">
        <v>90</v>
      </c>
      <c r="C914" s="6">
        <f t="shared" si="390"/>
        <v>622.66500622665</v>
      </c>
      <c r="D914" s="2" t="s">
        <v>10</v>
      </c>
      <c r="E914" s="2">
        <v>803</v>
      </c>
      <c r="F914" s="2">
        <v>814</v>
      </c>
      <c r="G914" s="20">
        <f t="shared" si="391"/>
        <v>6849.31506849315</v>
      </c>
      <c r="H914" s="20">
        <f t="shared" si="387"/>
        <v>11</v>
      </c>
      <c r="I914" s="20">
        <f t="shared" si="388"/>
        <v>1.36986301369863</v>
      </c>
      <c r="J914" s="8">
        <f t="shared" si="389"/>
        <v>6849.31506849315</v>
      </c>
    </row>
    <row r="915" spans="1:10" ht="20.25" customHeight="1">
      <c r="A915" s="2" t="s">
        <v>230</v>
      </c>
      <c r="B915" s="2" t="s">
        <v>153</v>
      </c>
      <c r="C915" s="6">
        <f t="shared" si="390"/>
        <v>2785.515320334262</v>
      </c>
      <c r="D915" s="2" t="s">
        <v>10</v>
      </c>
      <c r="E915" s="2">
        <v>179.5</v>
      </c>
      <c r="F915" s="2">
        <v>181.6</v>
      </c>
      <c r="G915" s="20">
        <f t="shared" si="391"/>
        <v>5849.582172701935</v>
      </c>
      <c r="H915" s="20">
        <f aca="true" t="shared" si="392" ref="H915:H939">G915/C915</f>
        <v>2.0999999999999943</v>
      </c>
      <c r="I915" s="20">
        <f aca="true" t="shared" si="393" ref="I915:I939">H915/E915*100</f>
        <v>1.1699164345403867</v>
      </c>
      <c r="J915" s="8">
        <f aca="true" t="shared" si="394" ref="J915:J939">H915*C915</f>
        <v>5849.582172701935</v>
      </c>
    </row>
    <row r="916" spans="1:10" ht="20.25" customHeight="1">
      <c r="A916" s="2" t="s">
        <v>230</v>
      </c>
      <c r="B916" s="2" t="s">
        <v>0</v>
      </c>
      <c r="C916" s="6">
        <f t="shared" si="390"/>
        <v>2145.922746781116</v>
      </c>
      <c r="D916" s="2" t="s">
        <v>10</v>
      </c>
      <c r="E916" s="2">
        <v>233</v>
      </c>
      <c r="F916" s="2">
        <v>235.25</v>
      </c>
      <c r="G916" s="20">
        <f t="shared" si="391"/>
        <v>4828.326180257511</v>
      </c>
      <c r="H916" s="20">
        <f t="shared" si="392"/>
        <v>2.25</v>
      </c>
      <c r="I916" s="20">
        <f t="shared" si="393"/>
        <v>0.9656652360515022</v>
      </c>
      <c r="J916" s="8">
        <f t="shared" si="394"/>
        <v>4828.326180257511</v>
      </c>
    </row>
    <row r="917" spans="1:10" ht="20.25" customHeight="1">
      <c r="A917" s="2" t="s">
        <v>231</v>
      </c>
      <c r="B917" s="2" t="s">
        <v>0</v>
      </c>
      <c r="C917" s="6">
        <f t="shared" si="390"/>
        <v>2183.406113537118</v>
      </c>
      <c r="D917" s="2" t="s">
        <v>10</v>
      </c>
      <c r="E917" s="2">
        <v>229</v>
      </c>
      <c r="F917" s="2">
        <v>230</v>
      </c>
      <c r="G917" s="20">
        <f t="shared" si="391"/>
        <v>2183.406113537118</v>
      </c>
      <c r="H917" s="20">
        <f t="shared" si="392"/>
        <v>1</v>
      </c>
      <c r="I917" s="20">
        <f t="shared" si="393"/>
        <v>0.43668122270742354</v>
      </c>
      <c r="J917" s="8">
        <f t="shared" si="394"/>
        <v>2183.406113537118</v>
      </c>
    </row>
    <row r="918" spans="1:10" ht="20.25" customHeight="1">
      <c r="A918" s="2" t="s">
        <v>232</v>
      </c>
      <c r="B918" s="2" t="s">
        <v>28</v>
      </c>
      <c r="C918" s="6">
        <f t="shared" si="390"/>
        <v>657.8947368421053</v>
      </c>
      <c r="D918" s="2" t="s">
        <v>11</v>
      </c>
      <c r="E918" s="2">
        <v>760</v>
      </c>
      <c r="F918" s="2">
        <v>754</v>
      </c>
      <c r="G918" s="20">
        <f t="shared" si="391"/>
        <v>3947.3684210526317</v>
      </c>
      <c r="H918" s="20">
        <f t="shared" si="392"/>
        <v>6</v>
      </c>
      <c r="I918" s="20">
        <f t="shared" si="393"/>
        <v>0.7894736842105263</v>
      </c>
      <c r="J918" s="8">
        <f t="shared" si="394"/>
        <v>3947.3684210526317</v>
      </c>
    </row>
    <row r="919" spans="1:10" ht="20.25" customHeight="1">
      <c r="A919" s="2" t="s">
        <v>233</v>
      </c>
      <c r="B919" s="2" t="s">
        <v>0</v>
      </c>
      <c r="C919" s="6">
        <f t="shared" si="390"/>
        <v>2347.417840375587</v>
      </c>
      <c r="D919" s="2" t="s">
        <v>10</v>
      </c>
      <c r="E919" s="2">
        <v>213</v>
      </c>
      <c r="F919" s="2">
        <v>217</v>
      </c>
      <c r="G919" s="20">
        <f t="shared" si="391"/>
        <v>9389.671361502347</v>
      </c>
      <c r="H919" s="20">
        <f t="shared" si="392"/>
        <v>4</v>
      </c>
      <c r="I919" s="20">
        <f t="shared" si="393"/>
        <v>1.8779342723004695</v>
      </c>
      <c r="J919" s="8">
        <f t="shared" si="394"/>
        <v>9389.671361502347</v>
      </c>
    </row>
    <row r="920" spans="1:10" ht="20.25" customHeight="1">
      <c r="A920" s="2" t="s">
        <v>233</v>
      </c>
      <c r="B920" s="2" t="s">
        <v>35</v>
      </c>
      <c r="C920" s="6">
        <f t="shared" si="390"/>
        <v>801.2820512820513</v>
      </c>
      <c r="D920" s="2" t="s">
        <v>10</v>
      </c>
      <c r="E920" s="2">
        <v>624</v>
      </c>
      <c r="F920" s="2">
        <v>643</v>
      </c>
      <c r="G920" s="20">
        <f t="shared" si="391"/>
        <v>15224.358974358975</v>
      </c>
      <c r="H920" s="20">
        <f t="shared" si="392"/>
        <v>19</v>
      </c>
      <c r="I920" s="20">
        <f t="shared" si="393"/>
        <v>3.0448717948717947</v>
      </c>
      <c r="J920" s="8">
        <f t="shared" si="394"/>
        <v>15224.358974358975</v>
      </c>
    </row>
    <row r="921" spans="1:10" ht="20.25" customHeight="1">
      <c r="A921" s="2" t="s">
        <v>234</v>
      </c>
      <c r="B921" s="2" t="s">
        <v>35</v>
      </c>
      <c r="C921" s="6">
        <f t="shared" si="390"/>
        <v>746.2686567164179</v>
      </c>
      <c r="D921" s="2" t="s">
        <v>10</v>
      </c>
      <c r="E921" s="2">
        <v>670</v>
      </c>
      <c r="F921" s="2">
        <v>684</v>
      </c>
      <c r="G921" s="20">
        <f t="shared" si="391"/>
        <v>10447.76119402985</v>
      </c>
      <c r="H921" s="20">
        <f t="shared" si="392"/>
        <v>13.999999999999998</v>
      </c>
      <c r="I921" s="20">
        <f t="shared" si="393"/>
        <v>2.08955223880597</v>
      </c>
      <c r="J921" s="8">
        <f t="shared" si="394"/>
        <v>10447.76119402985</v>
      </c>
    </row>
    <row r="922" spans="1:10" ht="20.25" customHeight="1">
      <c r="A922" s="2" t="s">
        <v>235</v>
      </c>
      <c r="B922" s="2" t="s">
        <v>0</v>
      </c>
      <c r="C922" s="6">
        <f t="shared" si="390"/>
        <v>2192.9824561403507</v>
      </c>
      <c r="D922" s="2" t="s">
        <v>10</v>
      </c>
      <c r="E922" s="2">
        <v>228</v>
      </c>
      <c r="F922" s="2">
        <v>229</v>
      </c>
      <c r="G922" s="20">
        <f t="shared" si="391"/>
        <v>2192.9824561403507</v>
      </c>
      <c r="H922" s="20">
        <f t="shared" si="392"/>
        <v>1</v>
      </c>
      <c r="I922" s="20">
        <f t="shared" si="393"/>
        <v>0.43859649122807015</v>
      </c>
      <c r="J922" s="8">
        <f t="shared" si="394"/>
        <v>2192.9824561403507</v>
      </c>
    </row>
    <row r="923" spans="1:10" ht="20.25" customHeight="1">
      <c r="A923" s="2" t="s">
        <v>236</v>
      </c>
      <c r="B923" s="2" t="s">
        <v>0</v>
      </c>
      <c r="C923" s="6">
        <f aca="true" t="shared" si="395" ref="C923:C939">500000/E923</f>
        <v>2252.252252252252</v>
      </c>
      <c r="D923" s="2" t="s">
        <v>10</v>
      </c>
      <c r="E923" s="2">
        <v>222</v>
      </c>
      <c r="F923" s="2">
        <v>225</v>
      </c>
      <c r="G923" s="20">
        <f t="shared" si="391"/>
        <v>6756.756756756757</v>
      </c>
      <c r="H923" s="20">
        <f t="shared" si="392"/>
        <v>3</v>
      </c>
      <c r="I923" s="20">
        <f t="shared" si="393"/>
        <v>1.3513513513513513</v>
      </c>
      <c r="J923" s="8">
        <f t="shared" si="394"/>
        <v>6756.756756756757</v>
      </c>
    </row>
    <row r="924" spans="1:10" ht="20.25" customHeight="1">
      <c r="A924" s="2" t="s">
        <v>237</v>
      </c>
      <c r="B924" s="2" t="s">
        <v>3</v>
      </c>
      <c r="C924" s="6">
        <f t="shared" si="395"/>
        <v>591.7159763313609</v>
      </c>
      <c r="D924" s="2" t="s">
        <v>10</v>
      </c>
      <c r="E924" s="2">
        <v>845</v>
      </c>
      <c r="F924" s="2">
        <v>838</v>
      </c>
      <c r="G924" s="20">
        <f t="shared" si="391"/>
        <v>-4142.011834319526</v>
      </c>
      <c r="H924" s="20">
        <f t="shared" si="392"/>
        <v>-7</v>
      </c>
      <c r="I924" s="20">
        <f t="shared" si="393"/>
        <v>-0.8284023668639053</v>
      </c>
      <c r="J924" s="8">
        <f t="shared" si="394"/>
        <v>-4142.011834319526</v>
      </c>
    </row>
    <row r="925" spans="1:10" ht="20.25" customHeight="1">
      <c r="A925" s="2" t="s">
        <v>237</v>
      </c>
      <c r="B925" s="2" t="s">
        <v>36</v>
      </c>
      <c r="C925" s="6">
        <f t="shared" si="395"/>
        <v>606.7961165048544</v>
      </c>
      <c r="D925" s="2" t="s">
        <v>10</v>
      </c>
      <c r="E925" s="2">
        <v>824</v>
      </c>
      <c r="F925" s="2">
        <v>814</v>
      </c>
      <c r="G925" s="20">
        <f t="shared" si="391"/>
        <v>-6067.961165048544</v>
      </c>
      <c r="H925" s="20">
        <f t="shared" si="392"/>
        <v>-10</v>
      </c>
      <c r="I925" s="20">
        <f t="shared" si="393"/>
        <v>-1.2135922330097086</v>
      </c>
      <c r="J925" s="8">
        <f t="shared" si="394"/>
        <v>-6067.961165048544</v>
      </c>
    </row>
    <row r="926" spans="1:10" ht="20.25" customHeight="1">
      <c r="A926" s="2" t="s">
        <v>238</v>
      </c>
      <c r="B926" s="2" t="s">
        <v>0</v>
      </c>
      <c r="C926" s="6">
        <f t="shared" si="395"/>
        <v>2109.7046413502107</v>
      </c>
      <c r="D926" s="2" t="s">
        <v>11</v>
      </c>
      <c r="E926" s="2">
        <v>237</v>
      </c>
      <c r="F926" s="2">
        <v>234</v>
      </c>
      <c r="G926" s="20">
        <f t="shared" si="391"/>
        <v>6329.113924050633</v>
      </c>
      <c r="H926" s="20">
        <f t="shared" si="392"/>
        <v>3</v>
      </c>
      <c r="I926" s="20">
        <f t="shared" si="393"/>
        <v>1.2658227848101267</v>
      </c>
      <c r="J926" s="8">
        <f t="shared" si="394"/>
        <v>6329.113924050633</v>
      </c>
    </row>
    <row r="927" spans="1:10" ht="20.25" customHeight="1">
      <c r="A927" s="2" t="s">
        <v>238</v>
      </c>
      <c r="B927" s="2" t="s">
        <v>3</v>
      </c>
      <c r="C927" s="6">
        <f t="shared" si="395"/>
        <v>595.2380952380952</v>
      </c>
      <c r="D927" s="2" t="s">
        <v>10</v>
      </c>
      <c r="E927" s="2">
        <v>840</v>
      </c>
      <c r="F927" s="2">
        <v>842</v>
      </c>
      <c r="G927" s="20">
        <f t="shared" si="391"/>
        <v>1190.4761904761904</v>
      </c>
      <c r="H927" s="20">
        <f t="shared" si="392"/>
        <v>2</v>
      </c>
      <c r="I927" s="20">
        <f t="shared" si="393"/>
        <v>0.2380952380952381</v>
      </c>
      <c r="J927" s="8">
        <f t="shared" si="394"/>
        <v>1190.4761904761904</v>
      </c>
    </row>
    <row r="928" spans="1:10" ht="20.25" customHeight="1">
      <c r="A928" s="2" t="s">
        <v>239</v>
      </c>
      <c r="B928" s="2" t="s">
        <v>3</v>
      </c>
      <c r="C928" s="6">
        <f t="shared" si="395"/>
        <v>598.0861244019138</v>
      </c>
      <c r="D928" s="2" t="s">
        <v>10</v>
      </c>
      <c r="E928" s="2">
        <v>836</v>
      </c>
      <c r="F928" s="2">
        <v>840</v>
      </c>
      <c r="G928" s="20">
        <f t="shared" si="391"/>
        <v>2392.3444976076553</v>
      </c>
      <c r="H928" s="20">
        <f t="shared" si="392"/>
        <v>4</v>
      </c>
      <c r="I928" s="20">
        <f t="shared" si="393"/>
        <v>0.4784688995215311</v>
      </c>
      <c r="J928" s="8">
        <f t="shared" si="394"/>
        <v>2392.3444976076553</v>
      </c>
    </row>
    <row r="929" spans="1:10" ht="20.25" customHeight="1">
      <c r="A929" s="2" t="s">
        <v>239</v>
      </c>
      <c r="B929" s="2" t="s">
        <v>33</v>
      </c>
      <c r="C929" s="6">
        <f t="shared" si="395"/>
        <v>892.8571428571429</v>
      </c>
      <c r="D929" s="2" t="s">
        <v>11</v>
      </c>
      <c r="E929" s="2">
        <v>560</v>
      </c>
      <c r="F929" s="2">
        <v>568</v>
      </c>
      <c r="G929" s="20">
        <f t="shared" si="391"/>
        <v>-7142.857142857143</v>
      </c>
      <c r="H929" s="20">
        <f t="shared" si="392"/>
        <v>-8</v>
      </c>
      <c r="I929" s="20">
        <f t="shared" si="393"/>
        <v>-1.4285714285714286</v>
      </c>
      <c r="J929" s="8">
        <f t="shared" si="394"/>
        <v>-7142.857142857143</v>
      </c>
    </row>
    <row r="930" spans="1:10" ht="20.25" customHeight="1">
      <c r="A930" s="2" t="s">
        <v>240</v>
      </c>
      <c r="B930" s="2" t="s">
        <v>0</v>
      </c>
      <c r="C930" s="6">
        <f t="shared" si="395"/>
        <v>2061.855670103093</v>
      </c>
      <c r="D930" s="2" t="s">
        <v>10</v>
      </c>
      <c r="E930" s="2">
        <v>242.5</v>
      </c>
      <c r="F930" s="2">
        <v>246</v>
      </c>
      <c r="G930" s="20">
        <f t="shared" si="391"/>
        <v>7216.494845360825</v>
      </c>
      <c r="H930" s="20">
        <f t="shared" si="392"/>
        <v>3.5</v>
      </c>
      <c r="I930" s="20">
        <f t="shared" si="393"/>
        <v>1.443298969072165</v>
      </c>
      <c r="J930" s="8">
        <f t="shared" si="394"/>
        <v>7216.494845360825</v>
      </c>
    </row>
    <row r="931" spans="1:10" ht="20.25" customHeight="1">
      <c r="A931" s="2" t="s">
        <v>241</v>
      </c>
      <c r="B931" s="2" t="s">
        <v>106</v>
      </c>
      <c r="C931" s="6">
        <f t="shared" si="395"/>
        <v>868.0555555555555</v>
      </c>
      <c r="D931" s="2" t="s">
        <v>10</v>
      </c>
      <c r="E931" s="2">
        <v>576</v>
      </c>
      <c r="F931" s="2">
        <v>582</v>
      </c>
      <c r="G931" s="20">
        <f t="shared" si="391"/>
        <v>5208.333333333333</v>
      </c>
      <c r="H931" s="20">
        <f t="shared" si="392"/>
        <v>6</v>
      </c>
      <c r="I931" s="20">
        <f t="shared" si="393"/>
        <v>1.0416666666666665</v>
      </c>
      <c r="J931" s="8">
        <f t="shared" si="394"/>
        <v>5208.333333333333</v>
      </c>
    </row>
    <row r="932" spans="1:10" ht="20.25" customHeight="1">
      <c r="A932" s="2" t="s">
        <v>241</v>
      </c>
      <c r="B932" s="2" t="s">
        <v>35</v>
      </c>
      <c r="C932" s="6">
        <f t="shared" si="395"/>
        <v>672.0430107526881</v>
      </c>
      <c r="D932" s="2" t="s">
        <v>10</v>
      </c>
      <c r="E932" s="2">
        <v>744</v>
      </c>
      <c r="F932" s="2">
        <v>752</v>
      </c>
      <c r="G932" s="20">
        <f t="shared" si="391"/>
        <v>5376.344086021505</v>
      </c>
      <c r="H932" s="20">
        <f t="shared" si="392"/>
        <v>8</v>
      </c>
      <c r="I932" s="20">
        <f t="shared" si="393"/>
        <v>1.0752688172043012</v>
      </c>
      <c r="J932" s="8">
        <f t="shared" si="394"/>
        <v>5376.344086021505</v>
      </c>
    </row>
    <row r="933" spans="1:10" ht="20.25" customHeight="1">
      <c r="A933" s="2" t="s">
        <v>242</v>
      </c>
      <c r="B933" s="2" t="s">
        <v>97</v>
      </c>
      <c r="C933" s="6">
        <f t="shared" si="395"/>
        <v>1394.700139470014</v>
      </c>
      <c r="D933" s="2" t="s">
        <v>11</v>
      </c>
      <c r="E933" s="2">
        <v>358.5</v>
      </c>
      <c r="F933" s="2">
        <v>357</v>
      </c>
      <c r="G933" s="20">
        <f t="shared" si="391"/>
        <v>2092.050209205021</v>
      </c>
      <c r="H933" s="20">
        <f t="shared" si="392"/>
        <v>1.5</v>
      </c>
      <c r="I933" s="20">
        <f t="shared" si="393"/>
        <v>0.41841004184100417</v>
      </c>
      <c r="J933" s="8">
        <f t="shared" si="394"/>
        <v>2092.050209205021</v>
      </c>
    </row>
    <row r="934" spans="1:10" ht="20.25" customHeight="1">
      <c r="A934" s="2" t="s">
        <v>242</v>
      </c>
      <c r="B934" s="2" t="s">
        <v>0</v>
      </c>
      <c r="C934" s="6">
        <f t="shared" si="395"/>
        <v>1984.126984126984</v>
      </c>
      <c r="D934" s="2" t="s">
        <v>10</v>
      </c>
      <c r="E934" s="2">
        <v>252</v>
      </c>
      <c r="F934" s="2">
        <v>256</v>
      </c>
      <c r="G934" s="20">
        <f t="shared" si="391"/>
        <v>7936.507936507936</v>
      </c>
      <c r="H934" s="20">
        <f t="shared" si="392"/>
        <v>4</v>
      </c>
      <c r="I934" s="20">
        <f t="shared" si="393"/>
        <v>1.5873015873015872</v>
      </c>
      <c r="J934" s="8">
        <f t="shared" si="394"/>
        <v>7936.507936507936</v>
      </c>
    </row>
    <row r="935" spans="1:10" ht="20.25" customHeight="1">
      <c r="A935" s="2" t="s">
        <v>243</v>
      </c>
      <c r="B935" s="2" t="s">
        <v>97</v>
      </c>
      <c r="C935" s="6">
        <f t="shared" si="395"/>
        <v>1428.5714285714287</v>
      </c>
      <c r="D935" s="2" t="s">
        <v>10</v>
      </c>
      <c r="E935" s="2">
        <v>350</v>
      </c>
      <c r="F935" s="2">
        <v>347</v>
      </c>
      <c r="G935" s="20">
        <f t="shared" si="391"/>
        <v>-4285.714285714286</v>
      </c>
      <c r="H935" s="20">
        <f t="shared" si="392"/>
        <v>-3</v>
      </c>
      <c r="I935" s="20">
        <f t="shared" si="393"/>
        <v>-0.8571428571428572</v>
      </c>
      <c r="J935" s="8">
        <f t="shared" si="394"/>
        <v>-4285.714285714286</v>
      </c>
    </row>
    <row r="936" spans="1:10" ht="20.25" customHeight="1">
      <c r="A936" s="2" t="s">
        <v>243</v>
      </c>
      <c r="B936" s="2" t="s">
        <v>0</v>
      </c>
      <c r="C936" s="6">
        <f t="shared" si="395"/>
        <v>1953.125</v>
      </c>
      <c r="D936" s="2" t="s">
        <v>10</v>
      </c>
      <c r="E936" s="2">
        <v>256</v>
      </c>
      <c r="F936" s="2">
        <v>253</v>
      </c>
      <c r="G936" s="20">
        <f t="shared" si="391"/>
        <v>-5859.375</v>
      </c>
      <c r="H936" s="20">
        <f t="shared" si="392"/>
        <v>-3</v>
      </c>
      <c r="I936" s="20">
        <f t="shared" si="393"/>
        <v>-1.171875</v>
      </c>
      <c r="J936" s="8">
        <f t="shared" si="394"/>
        <v>-5859.375</v>
      </c>
    </row>
    <row r="937" spans="1:10" ht="20.25" customHeight="1">
      <c r="A937" s="2" t="s">
        <v>244</v>
      </c>
      <c r="B937" s="2" t="s">
        <v>0</v>
      </c>
      <c r="C937" s="6">
        <f t="shared" si="395"/>
        <v>1960.7843137254902</v>
      </c>
      <c r="D937" s="2" t="s">
        <v>11</v>
      </c>
      <c r="E937" s="2">
        <v>255</v>
      </c>
      <c r="F937" s="2">
        <v>256.5</v>
      </c>
      <c r="G937" s="20">
        <f t="shared" si="391"/>
        <v>-2941.176470588235</v>
      </c>
      <c r="H937" s="20">
        <f t="shared" si="392"/>
        <v>-1.5</v>
      </c>
      <c r="I937" s="20">
        <f t="shared" si="393"/>
        <v>-0.5882352941176471</v>
      </c>
      <c r="J937" s="8">
        <f t="shared" si="394"/>
        <v>-2941.176470588235</v>
      </c>
    </row>
    <row r="938" spans="1:10" ht="20.25" customHeight="1">
      <c r="A938" s="2" t="s">
        <v>245</v>
      </c>
      <c r="B938" s="2" t="s">
        <v>246</v>
      </c>
      <c r="C938" s="6">
        <f t="shared" si="395"/>
        <v>1733.102253032929</v>
      </c>
      <c r="D938" s="2" t="s">
        <v>10</v>
      </c>
      <c r="E938" s="2">
        <v>288.5</v>
      </c>
      <c r="F938" s="2">
        <v>286</v>
      </c>
      <c r="G938" s="20">
        <f t="shared" si="391"/>
        <v>-4332.7556325823225</v>
      </c>
      <c r="H938" s="20">
        <f t="shared" si="392"/>
        <v>-2.5</v>
      </c>
      <c r="I938" s="20">
        <f t="shared" si="393"/>
        <v>-0.8665511265164645</v>
      </c>
      <c r="J938" s="8">
        <f t="shared" si="394"/>
        <v>-4332.7556325823225</v>
      </c>
    </row>
    <row r="939" spans="1:10" ht="20.25" customHeight="1">
      <c r="A939" s="2" t="s">
        <v>245</v>
      </c>
      <c r="B939" s="2" t="s">
        <v>0</v>
      </c>
      <c r="C939" s="6">
        <f t="shared" si="395"/>
        <v>2024.2914979757086</v>
      </c>
      <c r="D939" s="2" t="s">
        <v>11</v>
      </c>
      <c r="E939" s="2">
        <v>247</v>
      </c>
      <c r="F939" s="2">
        <v>243.8</v>
      </c>
      <c r="G939" s="20">
        <f t="shared" si="391"/>
        <v>6477.732793522245</v>
      </c>
      <c r="H939" s="20">
        <f t="shared" si="392"/>
        <v>3.1999999999999886</v>
      </c>
      <c r="I939" s="20">
        <f t="shared" si="393"/>
        <v>1.2955465587044488</v>
      </c>
      <c r="J939" s="8">
        <f t="shared" si="394"/>
        <v>6477.732793522245</v>
      </c>
    </row>
    <row r="940" spans="1:10" ht="21" customHeight="1">
      <c r="A940" s="13"/>
      <c r="B940" s="13"/>
      <c r="C940" s="13"/>
      <c r="D940" s="13"/>
      <c r="E940" s="13"/>
      <c r="F940" s="13"/>
      <c r="G940" s="22"/>
      <c r="H940" s="22"/>
      <c r="I940" s="26" t="s">
        <v>73</v>
      </c>
      <c r="J940" s="27">
        <f>SUM(J910:J939)</f>
        <v>84333.21797352862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26.7109375" style="0" customWidth="1"/>
    <col min="3" max="9" width="18.00390625" style="0" customWidth="1"/>
    <col min="10" max="10" width="19.28125" style="0" customWidth="1"/>
  </cols>
  <sheetData>
    <row r="1" spans="1:10" ht="15">
      <c r="A1" s="4"/>
      <c r="B1" s="4"/>
      <c r="C1" s="4"/>
      <c r="D1" s="4"/>
      <c r="E1" s="4"/>
      <c r="F1" s="4"/>
      <c r="G1" s="16"/>
      <c r="H1" s="16"/>
      <c r="I1" s="16"/>
      <c r="J1" s="7"/>
    </row>
    <row r="2" spans="1:10" ht="15">
      <c r="A2" s="4"/>
      <c r="B2" s="4"/>
      <c r="C2" s="4"/>
      <c r="D2" s="4"/>
      <c r="E2" s="4"/>
      <c r="F2" s="4"/>
      <c r="G2" s="16"/>
      <c r="H2" s="16"/>
      <c r="I2" s="16"/>
      <c r="J2" s="7"/>
    </row>
    <row r="3" spans="1:10" ht="24.75" customHeight="1">
      <c r="A3" s="4"/>
      <c r="B3" s="4"/>
      <c r="C3" s="4"/>
      <c r="D3" s="4"/>
      <c r="E3" s="4"/>
      <c r="F3" s="4"/>
      <c r="G3" s="16"/>
      <c r="H3" s="16"/>
      <c r="I3" s="16"/>
      <c r="J3" s="7"/>
    </row>
    <row r="4" spans="1:10" s="34" customFormat="1" ht="31.5" customHeight="1">
      <c r="A4" s="30" t="s">
        <v>74</v>
      </c>
      <c r="B4" s="31"/>
      <c r="C4" s="31"/>
      <c r="D4" s="31"/>
      <c r="E4" s="31"/>
      <c r="F4" s="31"/>
      <c r="G4" s="32"/>
      <c r="H4" s="32"/>
      <c r="I4" s="32"/>
      <c r="J4" s="33"/>
    </row>
    <row r="5" spans="1:10" ht="15">
      <c r="A5" s="5" t="s">
        <v>19</v>
      </c>
      <c r="B5" s="4"/>
      <c r="C5" s="4"/>
      <c r="D5" s="4"/>
      <c r="E5" s="4"/>
      <c r="F5" s="4"/>
      <c r="G5" s="17"/>
      <c r="H5" s="18" t="s">
        <v>8</v>
      </c>
      <c r="I5" s="18"/>
      <c r="J5" s="10">
        <f>J40+J60+J91+J136+J172+J218+J251+J275+J296+J321+J346+J379</f>
        <v>1344443.4973863678</v>
      </c>
    </row>
    <row r="6" spans="1:10" s="3" customFormat="1" ht="21.75" customHeight="1">
      <c r="A6" s="11" t="s">
        <v>12</v>
      </c>
      <c r="B6" s="11" t="s">
        <v>13</v>
      </c>
      <c r="C6" s="11" t="s">
        <v>9</v>
      </c>
      <c r="D6" s="11" t="s">
        <v>14</v>
      </c>
      <c r="E6" s="11" t="s">
        <v>15</v>
      </c>
      <c r="F6" s="11" t="s">
        <v>85</v>
      </c>
      <c r="G6" s="19" t="s">
        <v>86</v>
      </c>
      <c r="H6" s="19" t="s">
        <v>17</v>
      </c>
      <c r="I6" s="19" t="s">
        <v>37</v>
      </c>
      <c r="J6" s="12" t="s">
        <v>16</v>
      </c>
    </row>
    <row r="7" spans="1:10" s="1" customFormat="1" ht="20.25" customHeight="1">
      <c r="A7" s="2" t="s">
        <v>247</v>
      </c>
      <c r="B7" s="2" t="s">
        <v>97</v>
      </c>
      <c r="C7" s="6">
        <f aca="true" t="shared" si="0" ref="C7:C39">500000/E7</f>
        <v>1424.5014245014245</v>
      </c>
      <c r="D7" s="2" t="s">
        <v>10</v>
      </c>
      <c r="E7" s="2">
        <v>351</v>
      </c>
      <c r="F7" s="2">
        <v>354</v>
      </c>
      <c r="G7" s="20">
        <f aca="true" t="shared" si="1" ref="G7:G72">(IF($D7="SHORT",$E7-$F7,IF($D7="LONG",$F7-$E7)))*$C7</f>
        <v>4273.504273504273</v>
      </c>
      <c r="H7" s="20">
        <f>G7/C7</f>
        <v>3</v>
      </c>
      <c r="I7" s="20">
        <f>H7/E7*100</f>
        <v>0.8547008547008548</v>
      </c>
      <c r="J7" s="8">
        <f>H7*C7</f>
        <v>4273.504273504273</v>
      </c>
    </row>
    <row r="8" spans="1:10" ht="20.25" customHeight="1">
      <c r="A8" s="2" t="s">
        <v>248</v>
      </c>
      <c r="B8" s="2" t="s">
        <v>249</v>
      </c>
      <c r="C8" s="6">
        <f t="shared" si="0"/>
        <v>2092.050209205021</v>
      </c>
      <c r="D8" s="2" t="s">
        <v>10</v>
      </c>
      <c r="E8" s="2">
        <v>239</v>
      </c>
      <c r="F8" s="2">
        <v>238.5</v>
      </c>
      <c r="G8" s="20">
        <f t="shared" si="1"/>
        <v>-1046.0251046025105</v>
      </c>
      <c r="H8" s="20">
        <f aca="true" t="shared" si="2" ref="H8:H73">G8/C8</f>
        <v>-0.5</v>
      </c>
      <c r="I8" s="20">
        <f aca="true" t="shared" si="3" ref="I8:I73">H8/E8*100</f>
        <v>-0.20920502092050208</v>
      </c>
      <c r="J8" s="8">
        <f aca="true" t="shared" si="4" ref="J8:J73">H8*C8</f>
        <v>-1046.0251046025105</v>
      </c>
    </row>
    <row r="9" spans="1:10" ht="20.25" customHeight="1">
      <c r="A9" s="2" t="s">
        <v>248</v>
      </c>
      <c r="B9" s="2" t="s">
        <v>97</v>
      </c>
      <c r="C9" s="6">
        <f t="shared" si="0"/>
        <v>1428.5714285714287</v>
      </c>
      <c r="D9" s="2" t="s">
        <v>10</v>
      </c>
      <c r="E9" s="2">
        <v>350</v>
      </c>
      <c r="F9" s="2">
        <v>354</v>
      </c>
      <c r="G9" s="20">
        <f t="shared" si="1"/>
        <v>5714.285714285715</v>
      </c>
      <c r="H9" s="20">
        <f t="shared" si="2"/>
        <v>4</v>
      </c>
      <c r="I9" s="20">
        <f t="shared" si="3"/>
        <v>1.1428571428571428</v>
      </c>
      <c r="J9" s="8">
        <f t="shared" si="4"/>
        <v>5714.285714285715</v>
      </c>
    </row>
    <row r="10" spans="1:10" ht="20.25" customHeight="1">
      <c r="A10" s="2" t="s">
        <v>250</v>
      </c>
      <c r="B10" s="2" t="s">
        <v>106</v>
      </c>
      <c r="C10" s="6">
        <f t="shared" si="0"/>
        <v>929.368029739777</v>
      </c>
      <c r="D10" s="2" t="s">
        <v>10</v>
      </c>
      <c r="E10" s="2">
        <v>538</v>
      </c>
      <c r="F10" s="2">
        <v>535</v>
      </c>
      <c r="G10" s="20">
        <f t="shared" si="1"/>
        <v>-2788.104089219331</v>
      </c>
      <c r="H10" s="20">
        <f t="shared" si="2"/>
        <v>-3</v>
      </c>
      <c r="I10" s="20">
        <f t="shared" si="3"/>
        <v>-0.5576208178438662</v>
      </c>
      <c r="J10" s="8">
        <f t="shared" si="4"/>
        <v>-2788.104089219331</v>
      </c>
    </row>
    <row r="11" spans="1:10" ht="20.25" customHeight="1">
      <c r="A11" s="2" t="s">
        <v>250</v>
      </c>
      <c r="B11" s="2" t="s">
        <v>30</v>
      </c>
      <c r="C11" s="6">
        <f t="shared" si="0"/>
        <v>614.2506142506143</v>
      </c>
      <c r="D11" s="2" t="s">
        <v>11</v>
      </c>
      <c r="E11" s="2">
        <v>814</v>
      </c>
      <c r="F11" s="2">
        <v>807</v>
      </c>
      <c r="G11" s="20">
        <f t="shared" si="1"/>
        <v>4299.7542997543</v>
      </c>
      <c r="H11" s="20">
        <f t="shared" si="2"/>
        <v>7</v>
      </c>
      <c r="I11" s="20">
        <f t="shared" si="3"/>
        <v>0.85995085995086</v>
      </c>
      <c r="J11" s="8">
        <f t="shared" si="4"/>
        <v>4299.7542997543</v>
      </c>
    </row>
    <row r="12" spans="1:10" ht="20.25" customHeight="1">
      <c r="A12" s="2" t="s">
        <v>250</v>
      </c>
      <c r="B12" s="2" t="s">
        <v>3</v>
      </c>
      <c r="C12" s="6">
        <f t="shared" si="0"/>
        <v>566.2514156285391</v>
      </c>
      <c r="D12" s="2" t="s">
        <v>10</v>
      </c>
      <c r="E12" s="2">
        <v>883</v>
      </c>
      <c r="F12" s="2">
        <v>874</v>
      </c>
      <c r="G12" s="20">
        <f t="shared" si="1"/>
        <v>-5096.262740656852</v>
      </c>
      <c r="H12" s="20">
        <f t="shared" si="2"/>
        <v>-9</v>
      </c>
      <c r="I12" s="20">
        <f t="shared" si="3"/>
        <v>-1.0192525481313703</v>
      </c>
      <c r="J12" s="8">
        <f t="shared" si="4"/>
        <v>-5096.262740656852</v>
      </c>
    </row>
    <row r="13" spans="1:10" ht="20.25" customHeight="1">
      <c r="A13" s="2" t="s">
        <v>251</v>
      </c>
      <c r="B13" s="2" t="s">
        <v>3</v>
      </c>
      <c r="C13" s="6">
        <f t="shared" si="0"/>
        <v>572.0823798627002</v>
      </c>
      <c r="D13" s="2" t="s">
        <v>11</v>
      </c>
      <c r="E13" s="2">
        <v>874</v>
      </c>
      <c r="F13" s="2">
        <v>873</v>
      </c>
      <c r="G13" s="20">
        <f t="shared" si="1"/>
        <v>572.0823798627002</v>
      </c>
      <c r="H13" s="20">
        <f t="shared" si="2"/>
        <v>1</v>
      </c>
      <c r="I13" s="20">
        <f t="shared" si="3"/>
        <v>0.11441647597254005</v>
      </c>
      <c r="J13" s="8">
        <f t="shared" si="4"/>
        <v>572.0823798627002</v>
      </c>
    </row>
    <row r="14" spans="1:10" ht="20.25" customHeight="1">
      <c r="A14" s="2" t="s">
        <v>251</v>
      </c>
      <c r="B14" s="2" t="s">
        <v>252</v>
      </c>
      <c r="C14" s="6">
        <f t="shared" si="0"/>
        <v>584.1121495327103</v>
      </c>
      <c r="D14" s="2" t="s">
        <v>10</v>
      </c>
      <c r="E14" s="2">
        <v>856</v>
      </c>
      <c r="F14" s="2">
        <v>863</v>
      </c>
      <c r="G14" s="20">
        <f t="shared" si="1"/>
        <v>4088.7850467289722</v>
      </c>
      <c r="H14" s="20">
        <f t="shared" si="2"/>
        <v>7</v>
      </c>
      <c r="I14" s="20">
        <f t="shared" si="3"/>
        <v>0.8177570093457943</v>
      </c>
      <c r="J14" s="8">
        <f t="shared" si="4"/>
        <v>4088.7850467289722</v>
      </c>
    </row>
    <row r="15" spans="1:10" ht="20.25" customHeight="1">
      <c r="A15" s="2" t="s">
        <v>253</v>
      </c>
      <c r="B15" s="2" t="s">
        <v>97</v>
      </c>
      <c r="C15" s="6">
        <f t="shared" si="0"/>
        <v>1485.8841010401188</v>
      </c>
      <c r="D15" s="2" t="s">
        <v>10</v>
      </c>
      <c r="E15" s="2">
        <v>336.5</v>
      </c>
      <c r="F15" s="2">
        <v>338.8</v>
      </c>
      <c r="G15" s="20">
        <f t="shared" si="1"/>
        <v>3417.5334323922903</v>
      </c>
      <c r="H15" s="20">
        <f t="shared" si="2"/>
        <v>2.3000000000000114</v>
      </c>
      <c r="I15" s="20">
        <f t="shared" si="3"/>
        <v>0.683506686478458</v>
      </c>
      <c r="J15" s="8">
        <f t="shared" si="4"/>
        <v>3417.5334323922903</v>
      </c>
    </row>
    <row r="16" spans="1:10" ht="20.25" customHeight="1">
      <c r="A16" s="2" t="s">
        <v>253</v>
      </c>
      <c r="B16" s="2" t="s">
        <v>3</v>
      </c>
      <c r="C16" s="6">
        <f t="shared" si="0"/>
        <v>572.737686139748</v>
      </c>
      <c r="D16" s="2" t="s">
        <v>10</v>
      </c>
      <c r="E16" s="2">
        <v>873</v>
      </c>
      <c r="F16" s="2">
        <v>882</v>
      </c>
      <c r="G16" s="20">
        <f t="shared" si="1"/>
        <v>5154.639175257732</v>
      </c>
      <c r="H16" s="20">
        <f t="shared" si="2"/>
        <v>9</v>
      </c>
      <c r="I16" s="20">
        <f t="shared" si="3"/>
        <v>1.0309278350515463</v>
      </c>
      <c r="J16" s="8">
        <f t="shared" si="4"/>
        <v>5154.639175257732</v>
      </c>
    </row>
    <row r="17" spans="1:10" ht="20.25" customHeight="1">
      <c r="A17" s="2" t="s">
        <v>254</v>
      </c>
      <c r="B17" s="2" t="s">
        <v>106</v>
      </c>
      <c r="C17" s="6">
        <f t="shared" si="0"/>
        <v>967.1179883945841</v>
      </c>
      <c r="D17" s="2" t="s">
        <v>10</v>
      </c>
      <c r="E17" s="2">
        <v>517</v>
      </c>
      <c r="F17" s="2">
        <v>521.5</v>
      </c>
      <c r="G17" s="20">
        <f t="shared" si="1"/>
        <v>4352.030947775628</v>
      </c>
      <c r="H17" s="20">
        <f t="shared" si="2"/>
        <v>4.5</v>
      </c>
      <c r="I17" s="20">
        <f t="shared" si="3"/>
        <v>0.8704061895551257</v>
      </c>
      <c r="J17" s="8">
        <f t="shared" si="4"/>
        <v>4352.030947775628</v>
      </c>
    </row>
    <row r="18" spans="1:10" ht="20.25" customHeight="1">
      <c r="A18" s="2" t="s">
        <v>254</v>
      </c>
      <c r="B18" s="2" t="s">
        <v>97</v>
      </c>
      <c r="C18" s="6">
        <f t="shared" si="0"/>
        <v>1492.5373134328358</v>
      </c>
      <c r="D18" s="2" t="s">
        <v>10</v>
      </c>
      <c r="E18" s="2">
        <v>335</v>
      </c>
      <c r="F18" s="2">
        <v>334.5</v>
      </c>
      <c r="G18" s="20">
        <f t="shared" si="1"/>
        <v>-746.2686567164179</v>
      </c>
      <c r="H18" s="20">
        <f t="shared" si="2"/>
        <v>-0.5</v>
      </c>
      <c r="I18" s="20">
        <f t="shared" si="3"/>
        <v>-0.1492537313432836</v>
      </c>
      <c r="J18" s="8">
        <f t="shared" si="4"/>
        <v>-746.2686567164179</v>
      </c>
    </row>
    <row r="19" spans="1:10" ht="20.25" customHeight="1">
      <c r="A19" s="2" t="s">
        <v>255</v>
      </c>
      <c r="B19" s="2" t="s">
        <v>97</v>
      </c>
      <c r="C19" s="6">
        <f t="shared" si="0"/>
        <v>1545.595054095827</v>
      </c>
      <c r="D19" s="2" t="s">
        <v>10</v>
      </c>
      <c r="E19" s="2">
        <v>323.5</v>
      </c>
      <c r="F19" s="2">
        <v>327.5</v>
      </c>
      <c r="G19" s="20">
        <f t="shared" si="1"/>
        <v>6182.380216383308</v>
      </c>
      <c r="H19" s="20">
        <f t="shared" si="2"/>
        <v>4</v>
      </c>
      <c r="I19" s="20">
        <f t="shared" si="3"/>
        <v>1.2364760432766615</v>
      </c>
      <c r="J19" s="8">
        <f t="shared" si="4"/>
        <v>6182.380216383308</v>
      </c>
    </row>
    <row r="20" spans="1:10" ht="20.25" customHeight="1">
      <c r="A20" s="2" t="s">
        <v>255</v>
      </c>
      <c r="B20" s="2" t="s">
        <v>18</v>
      </c>
      <c r="C20" s="6">
        <f t="shared" si="0"/>
        <v>692.5207756232687</v>
      </c>
      <c r="D20" s="2" t="s">
        <v>10</v>
      </c>
      <c r="E20" s="2">
        <v>722</v>
      </c>
      <c r="F20" s="2">
        <v>724</v>
      </c>
      <c r="G20" s="20">
        <f t="shared" si="1"/>
        <v>1385.0415512465374</v>
      </c>
      <c r="H20" s="20">
        <f t="shared" si="2"/>
        <v>2</v>
      </c>
      <c r="I20" s="20">
        <f t="shared" si="3"/>
        <v>0.2770083102493075</v>
      </c>
      <c r="J20" s="8">
        <f t="shared" si="4"/>
        <v>1385.0415512465374</v>
      </c>
    </row>
    <row r="21" spans="1:10" ht="20.25" customHeight="1">
      <c r="A21" s="2" t="s">
        <v>256</v>
      </c>
      <c r="B21" s="2" t="s">
        <v>106</v>
      </c>
      <c r="C21" s="6">
        <f t="shared" si="0"/>
        <v>1010.10101010101</v>
      </c>
      <c r="D21" s="2" t="s">
        <v>10</v>
      </c>
      <c r="E21" s="2">
        <v>495</v>
      </c>
      <c r="F21" s="2">
        <v>500</v>
      </c>
      <c r="G21" s="20">
        <f t="shared" si="1"/>
        <v>5050.50505050505</v>
      </c>
      <c r="H21" s="20">
        <f t="shared" si="2"/>
        <v>5</v>
      </c>
      <c r="I21" s="20">
        <f t="shared" si="3"/>
        <v>1.0101010101010102</v>
      </c>
      <c r="J21" s="8">
        <f t="shared" si="4"/>
        <v>5050.50505050505</v>
      </c>
    </row>
    <row r="22" spans="1:10" ht="20.25" customHeight="1">
      <c r="A22" s="2" t="s">
        <v>256</v>
      </c>
      <c r="B22" s="2" t="s">
        <v>18</v>
      </c>
      <c r="C22" s="6">
        <f t="shared" si="0"/>
        <v>695.4102920723227</v>
      </c>
      <c r="D22" s="2" t="s">
        <v>10</v>
      </c>
      <c r="E22" s="2">
        <v>719</v>
      </c>
      <c r="F22" s="2">
        <v>724</v>
      </c>
      <c r="G22" s="20">
        <f t="shared" si="1"/>
        <v>3477.0514603616134</v>
      </c>
      <c r="H22" s="20">
        <f t="shared" si="2"/>
        <v>5</v>
      </c>
      <c r="I22" s="20">
        <f t="shared" si="3"/>
        <v>0.6954102920723227</v>
      </c>
      <c r="J22" s="8">
        <f t="shared" si="4"/>
        <v>3477.0514603616134</v>
      </c>
    </row>
    <row r="23" spans="1:10" ht="20.25" customHeight="1">
      <c r="A23" s="2" t="s">
        <v>257</v>
      </c>
      <c r="B23" s="2" t="s">
        <v>106</v>
      </c>
      <c r="C23" s="6">
        <f t="shared" si="0"/>
        <v>1002.0040080160321</v>
      </c>
      <c r="D23" s="2" t="s">
        <v>10</v>
      </c>
      <c r="E23" s="2">
        <v>499</v>
      </c>
      <c r="F23" s="2">
        <v>495</v>
      </c>
      <c r="G23" s="20">
        <f t="shared" si="1"/>
        <v>-4008.0160320641285</v>
      </c>
      <c r="H23" s="20">
        <f t="shared" si="2"/>
        <v>-4</v>
      </c>
      <c r="I23" s="20">
        <f t="shared" si="3"/>
        <v>-0.8016032064128256</v>
      </c>
      <c r="J23" s="8">
        <f t="shared" si="4"/>
        <v>-4008.0160320641285</v>
      </c>
    </row>
    <row r="24" spans="1:10" ht="20.25" customHeight="1">
      <c r="A24" s="2" t="s">
        <v>257</v>
      </c>
      <c r="B24" s="2" t="s">
        <v>3</v>
      </c>
      <c r="C24" s="6">
        <f t="shared" si="0"/>
        <v>601.6847172081829</v>
      </c>
      <c r="D24" s="2" t="s">
        <v>10</v>
      </c>
      <c r="E24" s="2">
        <v>831</v>
      </c>
      <c r="F24" s="2">
        <v>839</v>
      </c>
      <c r="G24" s="20">
        <f t="shared" si="1"/>
        <v>4813.477737665463</v>
      </c>
      <c r="H24" s="20">
        <f t="shared" si="2"/>
        <v>8</v>
      </c>
      <c r="I24" s="20">
        <f t="shared" si="3"/>
        <v>0.9626955475330927</v>
      </c>
      <c r="J24" s="8">
        <f t="shared" si="4"/>
        <v>4813.477737665463</v>
      </c>
    </row>
    <row r="25" spans="1:10" ht="20.25" customHeight="1">
      <c r="A25" s="2" t="s">
        <v>258</v>
      </c>
      <c r="B25" s="2" t="s">
        <v>106</v>
      </c>
      <c r="C25" s="6">
        <f t="shared" si="0"/>
        <v>1000</v>
      </c>
      <c r="D25" s="2" t="s">
        <v>10</v>
      </c>
      <c r="E25" s="2">
        <v>500</v>
      </c>
      <c r="F25" s="2">
        <v>499</v>
      </c>
      <c r="G25" s="20">
        <f t="shared" si="1"/>
        <v>-1000</v>
      </c>
      <c r="H25" s="20">
        <f t="shared" si="2"/>
        <v>-1</v>
      </c>
      <c r="I25" s="20">
        <f t="shared" si="3"/>
        <v>-0.2</v>
      </c>
      <c r="J25" s="8">
        <f t="shared" si="4"/>
        <v>-1000</v>
      </c>
    </row>
    <row r="26" spans="1:10" ht="20.25" customHeight="1">
      <c r="A26" s="2" t="s">
        <v>259</v>
      </c>
      <c r="B26" s="2" t="s">
        <v>36</v>
      </c>
      <c r="C26" s="6">
        <f t="shared" si="0"/>
        <v>599.5203836930456</v>
      </c>
      <c r="D26" s="2" t="s">
        <v>10</v>
      </c>
      <c r="E26" s="2">
        <v>834</v>
      </c>
      <c r="F26" s="2">
        <v>847</v>
      </c>
      <c r="G26" s="20">
        <f t="shared" si="1"/>
        <v>7793.764988009592</v>
      </c>
      <c r="H26" s="20">
        <f t="shared" si="2"/>
        <v>13</v>
      </c>
      <c r="I26" s="20">
        <f t="shared" si="3"/>
        <v>1.5587529976019185</v>
      </c>
      <c r="J26" s="8">
        <f t="shared" si="4"/>
        <v>7793.764988009592</v>
      </c>
    </row>
    <row r="27" spans="1:10" ht="20.25" customHeight="1">
      <c r="A27" s="2" t="s">
        <v>260</v>
      </c>
      <c r="B27" s="2" t="s">
        <v>36</v>
      </c>
      <c r="C27" s="6">
        <f t="shared" si="0"/>
        <v>625</v>
      </c>
      <c r="D27" s="2" t="s">
        <v>10</v>
      </c>
      <c r="E27" s="2">
        <v>800</v>
      </c>
      <c r="F27" s="2">
        <v>812</v>
      </c>
      <c r="G27" s="20">
        <f t="shared" si="1"/>
        <v>7500</v>
      </c>
      <c r="H27" s="20">
        <f t="shared" si="2"/>
        <v>12</v>
      </c>
      <c r="I27" s="20">
        <f t="shared" si="3"/>
        <v>1.5</v>
      </c>
      <c r="J27" s="8">
        <f t="shared" si="4"/>
        <v>7500</v>
      </c>
    </row>
    <row r="28" spans="1:10" ht="20.25" customHeight="1">
      <c r="A28" s="2" t="s">
        <v>261</v>
      </c>
      <c r="B28" s="2" t="s">
        <v>262</v>
      </c>
      <c r="C28" s="6">
        <f t="shared" si="0"/>
        <v>1136.3636363636363</v>
      </c>
      <c r="D28" s="2" t="s">
        <v>10</v>
      </c>
      <c r="E28" s="2">
        <v>440</v>
      </c>
      <c r="F28" s="2">
        <v>447</v>
      </c>
      <c r="G28" s="20">
        <f t="shared" si="1"/>
        <v>7954.545454545454</v>
      </c>
      <c r="H28" s="20">
        <f t="shared" si="2"/>
        <v>7</v>
      </c>
      <c r="I28" s="20">
        <f t="shared" si="3"/>
        <v>1.5909090909090908</v>
      </c>
      <c r="J28" s="8">
        <f t="shared" si="4"/>
        <v>7954.545454545454</v>
      </c>
    </row>
    <row r="29" spans="1:10" ht="20.25" customHeight="1">
      <c r="A29" s="2" t="s">
        <v>263</v>
      </c>
      <c r="B29" s="2" t="s">
        <v>262</v>
      </c>
      <c r="C29" s="6">
        <f t="shared" si="0"/>
        <v>1106.1946902654868</v>
      </c>
      <c r="D29" s="2" t="s">
        <v>11</v>
      </c>
      <c r="E29" s="2">
        <v>452</v>
      </c>
      <c r="F29" s="2">
        <v>446</v>
      </c>
      <c r="G29" s="20">
        <f t="shared" si="1"/>
        <v>6637.168141592921</v>
      </c>
      <c r="H29" s="20">
        <f t="shared" si="2"/>
        <v>6</v>
      </c>
      <c r="I29" s="20">
        <f t="shared" si="3"/>
        <v>1.3274336283185841</v>
      </c>
      <c r="J29" s="8">
        <f t="shared" si="4"/>
        <v>6637.168141592921</v>
      </c>
    </row>
    <row r="30" spans="1:10" ht="20.25" customHeight="1">
      <c r="A30" s="2" t="s">
        <v>263</v>
      </c>
      <c r="B30" s="2" t="s">
        <v>264</v>
      </c>
      <c r="C30" s="6">
        <f t="shared" si="0"/>
        <v>204.49897750511246</v>
      </c>
      <c r="D30" s="2" t="s">
        <v>11</v>
      </c>
      <c r="E30" s="2">
        <v>2445</v>
      </c>
      <c r="F30" s="2">
        <v>2424</v>
      </c>
      <c r="G30" s="20">
        <f t="shared" si="1"/>
        <v>4294.478527607362</v>
      </c>
      <c r="H30" s="20">
        <f t="shared" si="2"/>
        <v>21</v>
      </c>
      <c r="I30" s="20">
        <f t="shared" si="3"/>
        <v>0.8588957055214724</v>
      </c>
      <c r="J30" s="8">
        <f t="shared" si="4"/>
        <v>4294.478527607362</v>
      </c>
    </row>
    <row r="31" spans="1:10" ht="20.25" customHeight="1">
      <c r="A31" s="2" t="s">
        <v>265</v>
      </c>
      <c r="B31" s="2" t="s">
        <v>174</v>
      </c>
      <c r="C31" s="6">
        <f t="shared" si="0"/>
        <v>1766.7844522968198</v>
      </c>
      <c r="D31" s="2" t="s">
        <v>10</v>
      </c>
      <c r="E31" s="2">
        <v>283</v>
      </c>
      <c r="F31" s="2">
        <v>287.5</v>
      </c>
      <c r="G31" s="20">
        <f t="shared" si="1"/>
        <v>7950.530035335689</v>
      </c>
      <c r="H31" s="20">
        <f t="shared" si="2"/>
        <v>4.5</v>
      </c>
      <c r="I31" s="20">
        <f t="shared" si="3"/>
        <v>1.5901060070671376</v>
      </c>
      <c r="J31" s="8">
        <f t="shared" si="4"/>
        <v>7950.530035335689</v>
      </c>
    </row>
    <row r="32" spans="1:10" ht="20.25" customHeight="1">
      <c r="A32" s="2" t="s">
        <v>266</v>
      </c>
      <c r="B32" s="2" t="s">
        <v>174</v>
      </c>
      <c r="C32" s="6">
        <f t="shared" si="0"/>
        <v>1718.213058419244</v>
      </c>
      <c r="D32" s="2" t="s">
        <v>10</v>
      </c>
      <c r="E32" s="2">
        <v>291</v>
      </c>
      <c r="F32" s="2">
        <v>288</v>
      </c>
      <c r="G32" s="20">
        <f t="shared" si="1"/>
        <v>-5154.639175257732</v>
      </c>
      <c r="H32" s="20">
        <f t="shared" si="2"/>
        <v>-3</v>
      </c>
      <c r="I32" s="20">
        <f t="shared" si="3"/>
        <v>-1.0309278350515463</v>
      </c>
      <c r="J32" s="8">
        <f t="shared" si="4"/>
        <v>-5154.639175257732</v>
      </c>
    </row>
    <row r="33" spans="1:10" ht="20.25" customHeight="1">
      <c r="A33" s="2" t="s">
        <v>267</v>
      </c>
      <c r="B33" s="2" t="s">
        <v>174</v>
      </c>
      <c r="C33" s="6">
        <f t="shared" si="0"/>
        <v>1700.6802721088436</v>
      </c>
      <c r="D33" s="2" t="s">
        <v>10</v>
      </c>
      <c r="E33" s="2">
        <v>294</v>
      </c>
      <c r="F33" s="2">
        <v>298.5</v>
      </c>
      <c r="G33" s="20">
        <f t="shared" si="1"/>
        <v>7653.061224489797</v>
      </c>
      <c r="H33" s="20">
        <f t="shared" si="2"/>
        <v>4.5</v>
      </c>
      <c r="I33" s="20">
        <f t="shared" si="3"/>
        <v>1.530612244897959</v>
      </c>
      <c r="J33" s="8">
        <f t="shared" si="4"/>
        <v>7653.061224489797</v>
      </c>
    </row>
    <row r="34" spans="1:10" ht="20.25" customHeight="1">
      <c r="A34" s="2" t="s">
        <v>268</v>
      </c>
      <c r="B34" s="2" t="s">
        <v>174</v>
      </c>
      <c r="C34" s="6">
        <f t="shared" si="0"/>
        <v>1733.102253032929</v>
      </c>
      <c r="D34" s="2" t="s">
        <v>10</v>
      </c>
      <c r="E34" s="2">
        <v>288.5</v>
      </c>
      <c r="F34" s="2">
        <v>292</v>
      </c>
      <c r="G34" s="20">
        <f t="shared" si="1"/>
        <v>6065.857885615252</v>
      </c>
      <c r="H34" s="20">
        <f t="shared" si="2"/>
        <v>3.5</v>
      </c>
      <c r="I34" s="20">
        <f t="shared" si="3"/>
        <v>1.2131715771230502</v>
      </c>
      <c r="J34" s="8">
        <f t="shared" si="4"/>
        <v>6065.857885615252</v>
      </c>
    </row>
    <row r="35" spans="1:10" ht="20.25" customHeight="1">
      <c r="A35" s="2" t="s">
        <v>269</v>
      </c>
      <c r="B35" s="2" t="s">
        <v>174</v>
      </c>
      <c r="C35" s="6">
        <f t="shared" si="0"/>
        <v>1784.4396859386154</v>
      </c>
      <c r="D35" s="2" t="s">
        <v>10</v>
      </c>
      <c r="E35" s="2">
        <v>280.2</v>
      </c>
      <c r="F35" s="2">
        <v>284.3</v>
      </c>
      <c r="G35" s="20">
        <f t="shared" si="1"/>
        <v>7316.202712348364</v>
      </c>
      <c r="H35" s="20">
        <f t="shared" si="2"/>
        <v>4.100000000000023</v>
      </c>
      <c r="I35" s="20">
        <f t="shared" si="3"/>
        <v>1.4632405424696726</v>
      </c>
      <c r="J35" s="8">
        <f t="shared" si="4"/>
        <v>7316.202712348364</v>
      </c>
    </row>
    <row r="36" spans="1:10" ht="20.25" customHeight="1">
      <c r="A36" s="2" t="s">
        <v>270</v>
      </c>
      <c r="B36" s="2" t="s">
        <v>36</v>
      </c>
      <c r="C36" s="6">
        <f t="shared" si="0"/>
        <v>583.4305717619603</v>
      </c>
      <c r="D36" s="2" t="s">
        <v>10</v>
      </c>
      <c r="E36" s="2">
        <v>857</v>
      </c>
      <c r="F36" s="2">
        <v>867</v>
      </c>
      <c r="G36" s="20">
        <f t="shared" si="1"/>
        <v>5834.3057176196035</v>
      </c>
      <c r="H36" s="20">
        <f t="shared" si="2"/>
        <v>10</v>
      </c>
      <c r="I36" s="20">
        <f t="shared" si="3"/>
        <v>1.1668611435239207</v>
      </c>
      <c r="J36" s="8">
        <f t="shared" si="4"/>
        <v>5834.3057176196035</v>
      </c>
    </row>
    <row r="37" spans="1:10" ht="20.25" customHeight="1">
      <c r="A37" s="2" t="s">
        <v>270</v>
      </c>
      <c r="B37" s="2" t="s">
        <v>35</v>
      </c>
      <c r="C37" s="6">
        <f t="shared" si="0"/>
        <v>874.1258741258741</v>
      </c>
      <c r="D37" s="2" t="s">
        <v>10</v>
      </c>
      <c r="E37" s="2">
        <v>572</v>
      </c>
      <c r="F37" s="2">
        <v>583</v>
      </c>
      <c r="G37" s="20">
        <f t="shared" si="1"/>
        <v>9615.384615384615</v>
      </c>
      <c r="H37" s="20">
        <f t="shared" si="2"/>
        <v>11</v>
      </c>
      <c r="I37" s="20">
        <f t="shared" si="3"/>
        <v>1.9230769230769231</v>
      </c>
      <c r="J37" s="8">
        <f t="shared" si="4"/>
        <v>9615.384615384615</v>
      </c>
    </row>
    <row r="38" spans="1:10" ht="20.25" customHeight="1">
      <c r="A38" s="2" t="s">
        <v>271</v>
      </c>
      <c r="B38" s="2" t="s">
        <v>34</v>
      </c>
      <c r="C38" s="6">
        <f t="shared" si="0"/>
        <v>290.36004645760744</v>
      </c>
      <c r="D38" s="2" t="s">
        <v>10</v>
      </c>
      <c r="E38" s="2">
        <v>1722</v>
      </c>
      <c r="F38" s="2">
        <v>1708</v>
      </c>
      <c r="G38" s="20">
        <f t="shared" si="1"/>
        <v>-4065.040650406504</v>
      </c>
      <c r="H38" s="20">
        <f t="shared" si="2"/>
        <v>-14</v>
      </c>
      <c r="I38" s="20">
        <f t="shared" si="3"/>
        <v>-0.8130081300813009</v>
      </c>
      <c r="J38" s="8">
        <f t="shared" si="4"/>
        <v>-4065.040650406504</v>
      </c>
    </row>
    <row r="39" spans="1:10" ht="20.25" customHeight="1">
      <c r="A39" s="2" t="s">
        <v>272</v>
      </c>
      <c r="B39" s="2" t="s">
        <v>90</v>
      </c>
      <c r="C39" s="6">
        <f t="shared" si="0"/>
        <v>545.2562704471102</v>
      </c>
      <c r="D39" s="2" t="s">
        <v>10</v>
      </c>
      <c r="E39" s="2">
        <v>917</v>
      </c>
      <c r="F39" s="2">
        <v>925</v>
      </c>
      <c r="G39" s="20">
        <f t="shared" si="1"/>
        <v>4362.0501635768815</v>
      </c>
      <c r="H39" s="20">
        <f t="shared" si="2"/>
        <v>8</v>
      </c>
      <c r="I39" s="20">
        <f t="shared" si="3"/>
        <v>0.8724100327153763</v>
      </c>
      <c r="J39" s="8">
        <f t="shared" si="4"/>
        <v>4362.0501635768815</v>
      </c>
    </row>
    <row r="40" spans="1:10" ht="21" customHeight="1">
      <c r="A40" s="13"/>
      <c r="B40" s="13"/>
      <c r="C40" s="13"/>
      <c r="D40" s="13"/>
      <c r="E40" s="13"/>
      <c r="F40" s="13"/>
      <c r="G40" s="22"/>
      <c r="H40" s="22"/>
      <c r="I40" s="26" t="s">
        <v>73</v>
      </c>
      <c r="J40" s="27">
        <f>SUM(J7:J39)</f>
        <v>111854.06430292563</v>
      </c>
    </row>
    <row r="41" spans="1:10" ht="20.25" customHeight="1">
      <c r="A41" s="2" t="s">
        <v>273</v>
      </c>
      <c r="B41" s="2" t="s">
        <v>117</v>
      </c>
      <c r="C41" s="6">
        <f aca="true" t="shared" si="5" ref="C41:C59">500000/E41</f>
        <v>1032.204789430223</v>
      </c>
      <c r="D41" s="2" t="s">
        <v>10</v>
      </c>
      <c r="E41" s="2">
        <v>484.4</v>
      </c>
      <c r="F41" s="2">
        <v>489</v>
      </c>
      <c r="G41" s="20">
        <f t="shared" si="1"/>
        <v>4748.142031379049</v>
      </c>
      <c r="H41" s="20">
        <f t="shared" si="2"/>
        <v>4.600000000000023</v>
      </c>
      <c r="I41" s="20">
        <f t="shared" si="3"/>
        <v>0.9496284062758098</v>
      </c>
      <c r="J41" s="8">
        <f t="shared" si="4"/>
        <v>4748.142031379049</v>
      </c>
    </row>
    <row r="42" spans="1:10" ht="20.25" customHeight="1">
      <c r="A42" s="2" t="s">
        <v>274</v>
      </c>
      <c r="B42" s="2" t="s">
        <v>262</v>
      </c>
      <c r="C42" s="6">
        <f t="shared" si="5"/>
        <v>1121.0762331838564</v>
      </c>
      <c r="D42" s="2" t="s">
        <v>10</v>
      </c>
      <c r="E42" s="2">
        <v>446</v>
      </c>
      <c r="F42" s="2">
        <v>452</v>
      </c>
      <c r="G42" s="20">
        <f t="shared" si="1"/>
        <v>6726.457399103138</v>
      </c>
      <c r="H42" s="20">
        <f t="shared" si="2"/>
        <v>6</v>
      </c>
      <c r="I42" s="20">
        <f t="shared" si="3"/>
        <v>1.345291479820628</v>
      </c>
      <c r="J42" s="8">
        <f t="shared" si="4"/>
        <v>6726.457399103138</v>
      </c>
    </row>
    <row r="43" spans="1:10" ht="20.25" customHeight="1">
      <c r="A43" s="2" t="s">
        <v>274</v>
      </c>
      <c r="B43" s="2" t="s">
        <v>262</v>
      </c>
      <c r="C43" s="6">
        <f t="shared" si="5"/>
        <v>1133.7868480725624</v>
      </c>
      <c r="D43" s="2" t="s">
        <v>11</v>
      </c>
      <c r="E43" s="2">
        <v>441</v>
      </c>
      <c r="F43" s="2">
        <v>444.5</v>
      </c>
      <c r="G43" s="20">
        <f t="shared" si="1"/>
        <v>-3968.253968253968</v>
      </c>
      <c r="H43" s="20">
        <f t="shared" si="2"/>
        <v>-3.5</v>
      </c>
      <c r="I43" s="20">
        <f t="shared" si="3"/>
        <v>-0.7936507936507936</v>
      </c>
      <c r="J43" s="8">
        <f t="shared" si="4"/>
        <v>-3968.253968253968</v>
      </c>
    </row>
    <row r="44" spans="1:10" ht="20.25" customHeight="1">
      <c r="A44" s="2" t="s">
        <v>275</v>
      </c>
      <c r="B44" s="2" t="s">
        <v>276</v>
      </c>
      <c r="C44" s="6">
        <f t="shared" si="5"/>
        <v>1828.1535648994516</v>
      </c>
      <c r="D44" s="2" t="s">
        <v>10</v>
      </c>
      <c r="E44" s="2">
        <v>273.5</v>
      </c>
      <c r="F44" s="2">
        <v>277</v>
      </c>
      <c r="G44" s="20">
        <f t="shared" si="1"/>
        <v>6398.53747714808</v>
      </c>
      <c r="H44" s="20">
        <f t="shared" si="2"/>
        <v>3.5</v>
      </c>
      <c r="I44" s="20">
        <f t="shared" si="3"/>
        <v>1.2797074954296161</v>
      </c>
      <c r="J44" s="8">
        <f t="shared" si="4"/>
        <v>6398.53747714808</v>
      </c>
    </row>
    <row r="45" spans="1:10" ht="20.25" customHeight="1">
      <c r="A45" s="2" t="s">
        <v>277</v>
      </c>
      <c r="B45" s="2" t="s">
        <v>3</v>
      </c>
      <c r="C45" s="6">
        <f t="shared" si="5"/>
        <v>589.622641509434</v>
      </c>
      <c r="D45" s="2" t="s">
        <v>11</v>
      </c>
      <c r="E45" s="2">
        <v>848</v>
      </c>
      <c r="F45" s="2">
        <v>836</v>
      </c>
      <c r="G45" s="20">
        <f t="shared" si="1"/>
        <v>7075.471698113208</v>
      </c>
      <c r="H45" s="20">
        <f t="shared" si="2"/>
        <v>12</v>
      </c>
      <c r="I45" s="20">
        <f t="shared" si="3"/>
        <v>1.4150943396226416</v>
      </c>
      <c r="J45" s="8">
        <f t="shared" si="4"/>
        <v>7075.471698113208</v>
      </c>
    </row>
    <row r="46" spans="1:10" ht="20.25" customHeight="1">
      <c r="A46" s="2" t="s">
        <v>278</v>
      </c>
      <c r="B46" s="2" t="s">
        <v>264</v>
      </c>
      <c r="C46" s="6">
        <f t="shared" si="5"/>
        <v>200.64205457463885</v>
      </c>
      <c r="D46" s="2" t="s">
        <v>10</v>
      </c>
      <c r="E46" s="2">
        <v>2492</v>
      </c>
      <c r="F46" s="2">
        <v>2517</v>
      </c>
      <c r="G46" s="20">
        <f t="shared" si="1"/>
        <v>5016.0513643659715</v>
      </c>
      <c r="H46" s="20">
        <f t="shared" si="2"/>
        <v>25</v>
      </c>
      <c r="I46" s="20">
        <f t="shared" si="3"/>
        <v>1.0032102728731942</v>
      </c>
      <c r="J46" s="8">
        <f t="shared" si="4"/>
        <v>5016.0513643659715</v>
      </c>
    </row>
    <row r="47" spans="1:10" ht="20.25" customHeight="1">
      <c r="A47" s="2" t="s">
        <v>279</v>
      </c>
      <c r="B47" s="2" t="s">
        <v>18</v>
      </c>
      <c r="C47" s="6">
        <f t="shared" si="5"/>
        <v>684.931506849315</v>
      </c>
      <c r="D47" s="2" t="s">
        <v>10</v>
      </c>
      <c r="E47" s="2">
        <v>730</v>
      </c>
      <c r="F47" s="2">
        <v>739</v>
      </c>
      <c r="G47" s="20">
        <f t="shared" si="1"/>
        <v>6164.3835616438355</v>
      </c>
      <c r="H47" s="20">
        <f t="shared" si="2"/>
        <v>9</v>
      </c>
      <c r="I47" s="20">
        <f t="shared" si="3"/>
        <v>1.2328767123287672</v>
      </c>
      <c r="J47" s="8">
        <f t="shared" si="4"/>
        <v>6164.3835616438355</v>
      </c>
    </row>
    <row r="48" spans="1:10" ht="20.25" customHeight="1">
      <c r="A48" s="2" t="s">
        <v>280</v>
      </c>
      <c r="B48" s="2" t="s">
        <v>3</v>
      </c>
      <c r="C48" s="6">
        <f t="shared" si="5"/>
        <v>610.5006105006105</v>
      </c>
      <c r="D48" s="2" t="s">
        <v>10</v>
      </c>
      <c r="E48" s="2">
        <v>819</v>
      </c>
      <c r="F48" s="2">
        <v>809</v>
      </c>
      <c r="G48" s="20">
        <f t="shared" si="1"/>
        <v>-6105.006105006105</v>
      </c>
      <c r="H48" s="20">
        <f t="shared" si="2"/>
        <v>-10</v>
      </c>
      <c r="I48" s="20">
        <f t="shared" si="3"/>
        <v>-1.221001221001221</v>
      </c>
      <c r="J48" s="8">
        <f t="shared" si="4"/>
        <v>-6105.006105006105</v>
      </c>
    </row>
    <row r="49" spans="1:10" ht="20.25" customHeight="1">
      <c r="A49" s="2" t="s">
        <v>281</v>
      </c>
      <c r="B49" s="2" t="s">
        <v>282</v>
      </c>
      <c r="C49" s="6">
        <f t="shared" si="5"/>
        <v>368.1885125184094</v>
      </c>
      <c r="D49" s="2" t="s">
        <v>10</v>
      </c>
      <c r="E49" s="2">
        <v>1358</v>
      </c>
      <c r="F49" s="2">
        <v>1373</v>
      </c>
      <c r="G49" s="20">
        <f t="shared" si="1"/>
        <v>5522.827687776142</v>
      </c>
      <c r="H49" s="20">
        <f t="shared" si="2"/>
        <v>15.000000000000002</v>
      </c>
      <c r="I49" s="20">
        <f t="shared" si="3"/>
        <v>1.1045655375552283</v>
      </c>
      <c r="J49" s="8">
        <f t="shared" si="4"/>
        <v>5522.827687776142</v>
      </c>
    </row>
    <row r="50" spans="1:10" ht="20.25" customHeight="1">
      <c r="A50" s="2" t="s">
        <v>283</v>
      </c>
      <c r="B50" s="2" t="s">
        <v>1</v>
      </c>
      <c r="C50" s="6">
        <f t="shared" si="5"/>
        <v>1037.344398340249</v>
      </c>
      <c r="D50" s="2" t="s">
        <v>11</v>
      </c>
      <c r="E50" s="2">
        <v>482</v>
      </c>
      <c r="F50" s="2">
        <v>477</v>
      </c>
      <c r="G50" s="20">
        <f t="shared" si="1"/>
        <v>5186.721991701244</v>
      </c>
      <c r="H50" s="20">
        <f t="shared" si="2"/>
        <v>5</v>
      </c>
      <c r="I50" s="20">
        <f t="shared" si="3"/>
        <v>1.0373443983402488</v>
      </c>
      <c r="J50" s="8">
        <f t="shared" si="4"/>
        <v>5186.721991701244</v>
      </c>
    </row>
    <row r="51" spans="1:10" ht="20.25" customHeight="1">
      <c r="A51" s="2" t="s">
        <v>284</v>
      </c>
      <c r="B51" s="2" t="s">
        <v>25</v>
      </c>
      <c r="C51" s="6">
        <f t="shared" si="5"/>
        <v>1243.7810945273632</v>
      </c>
      <c r="D51" s="2" t="s">
        <v>11</v>
      </c>
      <c r="E51" s="2">
        <v>402</v>
      </c>
      <c r="F51" s="2">
        <v>396.4</v>
      </c>
      <c r="G51" s="20">
        <f t="shared" si="1"/>
        <v>6965.174129353262</v>
      </c>
      <c r="H51" s="20">
        <f t="shared" si="2"/>
        <v>5.600000000000023</v>
      </c>
      <c r="I51" s="20">
        <f t="shared" si="3"/>
        <v>1.3930348258706524</v>
      </c>
      <c r="J51" s="8">
        <f t="shared" si="4"/>
        <v>6965.174129353262</v>
      </c>
    </row>
    <row r="52" spans="1:10" ht="20.25" customHeight="1">
      <c r="A52" s="2" t="s">
        <v>285</v>
      </c>
      <c r="B52" s="2" t="s">
        <v>3</v>
      </c>
      <c r="C52" s="6">
        <f t="shared" si="5"/>
        <v>594.5303210463734</v>
      </c>
      <c r="D52" s="2" t="s">
        <v>11</v>
      </c>
      <c r="E52" s="2">
        <v>841</v>
      </c>
      <c r="F52" s="2">
        <v>833</v>
      </c>
      <c r="G52" s="20">
        <f t="shared" si="1"/>
        <v>4756.242568370987</v>
      </c>
      <c r="H52" s="20">
        <f t="shared" si="2"/>
        <v>8</v>
      </c>
      <c r="I52" s="20">
        <f t="shared" si="3"/>
        <v>0.9512485136741973</v>
      </c>
      <c r="J52" s="8">
        <f t="shared" si="4"/>
        <v>4756.242568370987</v>
      </c>
    </row>
    <row r="53" spans="1:10" ht="20.25" customHeight="1">
      <c r="A53" s="2" t="s">
        <v>286</v>
      </c>
      <c r="B53" s="2" t="s">
        <v>90</v>
      </c>
      <c r="C53" s="6">
        <f t="shared" si="5"/>
        <v>651.0416666666666</v>
      </c>
      <c r="D53" s="2" t="s">
        <v>10</v>
      </c>
      <c r="E53" s="2">
        <v>768</v>
      </c>
      <c r="F53" s="2">
        <v>774</v>
      </c>
      <c r="G53" s="20">
        <f t="shared" si="1"/>
        <v>3906.25</v>
      </c>
      <c r="H53" s="20">
        <f t="shared" si="2"/>
        <v>6</v>
      </c>
      <c r="I53" s="20">
        <f t="shared" si="3"/>
        <v>0.78125</v>
      </c>
      <c r="J53" s="8">
        <f t="shared" si="4"/>
        <v>3906.25</v>
      </c>
    </row>
    <row r="54" spans="1:10" ht="20.25" customHeight="1">
      <c r="A54" s="2" t="s">
        <v>287</v>
      </c>
      <c r="B54" s="2" t="s">
        <v>22</v>
      </c>
      <c r="C54" s="6">
        <f t="shared" si="5"/>
        <v>4332.7556325823225</v>
      </c>
      <c r="D54" s="2" t="s">
        <v>11</v>
      </c>
      <c r="E54" s="2">
        <v>115.4</v>
      </c>
      <c r="F54" s="2">
        <v>112.7</v>
      </c>
      <c r="G54" s="20">
        <f t="shared" si="1"/>
        <v>11698.440207972282</v>
      </c>
      <c r="H54" s="20">
        <f t="shared" si="2"/>
        <v>2.700000000000003</v>
      </c>
      <c r="I54" s="20">
        <f t="shared" si="3"/>
        <v>2.3396880415944565</v>
      </c>
      <c r="J54" s="8">
        <f t="shared" si="4"/>
        <v>11698.440207972282</v>
      </c>
    </row>
    <row r="55" spans="1:10" ht="20.25" customHeight="1">
      <c r="A55" s="2" t="s">
        <v>288</v>
      </c>
      <c r="B55" s="2" t="s">
        <v>289</v>
      </c>
      <c r="C55" s="6">
        <f t="shared" si="5"/>
        <v>362.0564808110065</v>
      </c>
      <c r="D55" s="2" t="s">
        <v>10</v>
      </c>
      <c r="E55" s="2">
        <v>1381</v>
      </c>
      <c r="F55" s="2">
        <v>1370</v>
      </c>
      <c r="G55" s="20">
        <f t="shared" si="1"/>
        <v>-3982.6212889210715</v>
      </c>
      <c r="H55" s="20">
        <f t="shared" si="2"/>
        <v>-11</v>
      </c>
      <c r="I55" s="20">
        <f t="shared" si="3"/>
        <v>-0.7965242577842143</v>
      </c>
      <c r="J55" s="8">
        <f t="shared" si="4"/>
        <v>-3982.6212889210715</v>
      </c>
    </row>
    <row r="56" spans="1:10" ht="20.25" customHeight="1">
      <c r="A56" s="2" t="s">
        <v>290</v>
      </c>
      <c r="B56" s="2" t="s">
        <v>22</v>
      </c>
      <c r="C56" s="6">
        <f t="shared" si="5"/>
        <v>4081.6326530612246</v>
      </c>
      <c r="D56" s="2" t="s">
        <v>10</v>
      </c>
      <c r="E56" s="2">
        <v>122.5</v>
      </c>
      <c r="F56" s="2">
        <v>121.4</v>
      </c>
      <c r="G56" s="20">
        <f t="shared" si="1"/>
        <v>-4489.795918367324</v>
      </c>
      <c r="H56" s="20">
        <f t="shared" si="2"/>
        <v>-1.0999999999999943</v>
      </c>
      <c r="I56" s="20">
        <f t="shared" si="3"/>
        <v>-0.8979591836734647</v>
      </c>
      <c r="J56" s="8">
        <f t="shared" si="4"/>
        <v>-4489.795918367324</v>
      </c>
    </row>
    <row r="57" spans="1:10" ht="20.25" customHeight="1">
      <c r="A57" s="2" t="s">
        <v>291</v>
      </c>
      <c r="B57" s="2" t="s">
        <v>22</v>
      </c>
      <c r="C57" s="6">
        <f t="shared" si="5"/>
        <v>4081.6326530612246</v>
      </c>
      <c r="D57" s="2" t="s">
        <v>10</v>
      </c>
      <c r="E57" s="2">
        <v>122.5</v>
      </c>
      <c r="F57" s="2">
        <v>125.5</v>
      </c>
      <c r="G57" s="20">
        <f t="shared" si="1"/>
        <v>12244.897959183674</v>
      </c>
      <c r="H57" s="20">
        <f t="shared" si="2"/>
        <v>3</v>
      </c>
      <c r="I57" s="20">
        <f t="shared" si="3"/>
        <v>2.4489795918367347</v>
      </c>
      <c r="J57" s="8">
        <f t="shared" si="4"/>
        <v>12244.897959183674</v>
      </c>
    </row>
    <row r="58" spans="1:10" ht="20.25" customHeight="1">
      <c r="A58" s="2" t="s">
        <v>292</v>
      </c>
      <c r="B58" s="2" t="s">
        <v>293</v>
      </c>
      <c r="C58" s="6">
        <f t="shared" si="5"/>
        <v>2109.7046413502107</v>
      </c>
      <c r="D58" s="2" t="s">
        <v>10</v>
      </c>
      <c r="E58" s="2">
        <v>237</v>
      </c>
      <c r="F58" s="2">
        <v>242</v>
      </c>
      <c r="G58" s="20">
        <f t="shared" si="1"/>
        <v>10548.523206751053</v>
      </c>
      <c r="H58" s="20">
        <f t="shared" si="2"/>
        <v>5</v>
      </c>
      <c r="I58" s="20">
        <f t="shared" si="3"/>
        <v>2.109704641350211</v>
      </c>
      <c r="J58" s="8">
        <f t="shared" si="4"/>
        <v>10548.523206751053</v>
      </c>
    </row>
    <row r="59" spans="1:10" ht="20.25" customHeight="1">
      <c r="A59" s="2" t="s">
        <v>294</v>
      </c>
      <c r="B59" s="2" t="s">
        <v>289</v>
      </c>
      <c r="C59" s="6">
        <f t="shared" si="5"/>
        <v>362.84470246734395</v>
      </c>
      <c r="D59" s="2" t="s">
        <v>10</v>
      </c>
      <c r="E59" s="2">
        <v>1378</v>
      </c>
      <c r="F59" s="2">
        <v>1388</v>
      </c>
      <c r="G59" s="20">
        <f t="shared" si="1"/>
        <v>3628.4470246734395</v>
      </c>
      <c r="H59" s="20">
        <f t="shared" si="2"/>
        <v>10</v>
      </c>
      <c r="I59" s="20">
        <f t="shared" si="3"/>
        <v>0.7256894049346879</v>
      </c>
      <c r="J59" s="8">
        <f t="shared" si="4"/>
        <v>3628.4470246734395</v>
      </c>
    </row>
    <row r="60" spans="1:10" ht="21" customHeight="1">
      <c r="A60" s="13"/>
      <c r="B60" s="13"/>
      <c r="C60" s="13"/>
      <c r="D60" s="13"/>
      <c r="E60" s="13"/>
      <c r="F60" s="13"/>
      <c r="G60" s="22"/>
      <c r="H60" s="22"/>
      <c r="I60" s="26" t="s">
        <v>73</v>
      </c>
      <c r="J60" s="27">
        <f>SUM(J41:J59)</f>
        <v>82040.8910269869</v>
      </c>
    </row>
    <row r="61" spans="1:10" ht="20.25" customHeight="1">
      <c r="A61" s="2" t="s">
        <v>295</v>
      </c>
      <c r="B61" s="2" t="s">
        <v>28</v>
      </c>
      <c r="C61" s="6">
        <f aca="true" t="shared" si="6" ref="C61:C90">500000/E61</f>
        <v>530.2226935312831</v>
      </c>
      <c r="D61" s="2" t="s">
        <v>10</v>
      </c>
      <c r="E61" s="2">
        <v>943</v>
      </c>
      <c r="F61" s="2">
        <v>954</v>
      </c>
      <c r="G61" s="20">
        <f t="shared" si="1"/>
        <v>5832.449628844114</v>
      </c>
      <c r="H61" s="20">
        <f t="shared" si="2"/>
        <v>11</v>
      </c>
      <c r="I61" s="20">
        <f t="shared" si="3"/>
        <v>1.166489925768823</v>
      </c>
      <c r="J61" s="8">
        <f t="shared" si="4"/>
        <v>5832.449628844114</v>
      </c>
    </row>
    <row r="62" spans="1:10" ht="20.25" customHeight="1">
      <c r="A62" s="2" t="s">
        <v>296</v>
      </c>
      <c r="B62" s="2" t="s">
        <v>90</v>
      </c>
      <c r="C62" s="6">
        <f t="shared" si="6"/>
        <v>539.9568034557235</v>
      </c>
      <c r="D62" s="2" t="s">
        <v>11</v>
      </c>
      <c r="E62" s="2">
        <v>926</v>
      </c>
      <c r="F62" s="2">
        <v>916</v>
      </c>
      <c r="G62" s="20">
        <f t="shared" si="1"/>
        <v>5399.568034557235</v>
      </c>
      <c r="H62" s="20">
        <f t="shared" si="2"/>
        <v>10</v>
      </c>
      <c r="I62" s="20">
        <f t="shared" si="3"/>
        <v>1.079913606911447</v>
      </c>
      <c r="J62" s="8">
        <f t="shared" si="4"/>
        <v>5399.568034557235</v>
      </c>
    </row>
    <row r="63" spans="1:10" ht="20.25" customHeight="1">
      <c r="A63" s="2" t="s">
        <v>297</v>
      </c>
      <c r="B63" s="2" t="s">
        <v>90</v>
      </c>
      <c r="C63" s="6">
        <f t="shared" si="6"/>
        <v>505.050505050505</v>
      </c>
      <c r="D63" s="2" t="s">
        <v>10</v>
      </c>
      <c r="E63" s="2">
        <v>990</v>
      </c>
      <c r="F63" s="2">
        <v>996</v>
      </c>
      <c r="G63" s="20">
        <f t="shared" si="1"/>
        <v>3030.30303030303</v>
      </c>
      <c r="H63" s="20">
        <f t="shared" si="2"/>
        <v>6</v>
      </c>
      <c r="I63" s="20">
        <f t="shared" si="3"/>
        <v>0.6060606060606061</v>
      </c>
      <c r="J63" s="8">
        <f t="shared" si="4"/>
        <v>3030.30303030303</v>
      </c>
    </row>
    <row r="64" spans="1:10" ht="20.25" customHeight="1">
      <c r="A64" s="2" t="s">
        <v>297</v>
      </c>
      <c r="B64" s="2" t="s">
        <v>28</v>
      </c>
      <c r="C64" s="6">
        <f t="shared" si="6"/>
        <v>533.0490405117271</v>
      </c>
      <c r="D64" s="2" t="s">
        <v>10</v>
      </c>
      <c r="E64" s="2">
        <v>938</v>
      </c>
      <c r="F64" s="2">
        <v>945</v>
      </c>
      <c r="G64" s="20">
        <f t="shared" si="1"/>
        <v>3731.3432835820895</v>
      </c>
      <c r="H64" s="20">
        <f t="shared" si="2"/>
        <v>7</v>
      </c>
      <c r="I64" s="20">
        <f t="shared" si="3"/>
        <v>0.7462686567164178</v>
      </c>
      <c r="J64" s="8">
        <f t="shared" si="4"/>
        <v>3731.3432835820895</v>
      </c>
    </row>
    <row r="65" spans="1:10" ht="20.25" customHeight="1">
      <c r="A65" s="2" t="s">
        <v>298</v>
      </c>
      <c r="B65" s="2" t="s">
        <v>289</v>
      </c>
      <c r="C65" s="6">
        <f t="shared" si="6"/>
        <v>329.1639236339697</v>
      </c>
      <c r="D65" s="2" t="s">
        <v>10</v>
      </c>
      <c r="E65" s="2">
        <v>1519</v>
      </c>
      <c r="F65" s="2">
        <v>1504</v>
      </c>
      <c r="G65" s="20">
        <f t="shared" si="1"/>
        <v>-4937.458854509546</v>
      </c>
      <c r="H65" s="20">
        <f t="shared" si="2"/>
        <v>-15</v>
      </c>
      <c r="I65" s="20">
        <f t="shared" si="3"/>
        <v>-0.9874917709019092</v>
      </c>
      <c r="J65" s="8">
        <f t="shared" si="4"/>
        <v>-4937.458854509546</v>
      </c>
    </row>
    <row r="66" spans="1:10" ht="20.25" customHeight="1">
      <c r="A66" s="2" t="s">
        <v>299</v>
      </c>
      <c r="B66" s="2" t="s">
        <v>300</v>
      </c>
      <c r="C66" s="6">
        <f t="shared" si="6"/>
        <v>367.1071953010279</v>
      </c>
      <c r="D66" s="2" t="s">
        <v>10</v>
      </c>
      <c r="E66" s="2">
        <v>1362</v>
      </c>
      <c r="F66" s="2">
        <v>1381</v>
      </c>
      <c r="G66" s="20">
        <f t="shared" si="1"/>
        <v>6975.03671071953</v>
      </c>
      <c r="H66" s="20">
        <f t="shared" si="2"/>
        <v>19</v>
      </c>
      <c r="I66" s="20">
        <f t="shared" si="3"/>
        <v>1.3950073421439062</v>
      </c>
      <c r="J66" s="8">
        <f t="shared" si="4"/>
        <v>6975.03671071953</v>
      </c>
    </row>
    <row r="67" spans="1:10" ht="20.25" customHeight="1">
      <c r="A67" s="2" t="s">
        <v>301</v>
      </c>
      <c r="B67" s="2" t="s">
        <v>0</v>
      </c>
      <c r="C67" s="6">
        <f t="shared" si="6"/>
        <v>1908.3969465648854</v>
      </c>
      <c r="D67" s="2" t="s">
        <v>11</v>
      </c>
      <c r="E67" s="2">
        <v>262</v>
      </c>
      <c r="F67" s="2">
        <v>255</v>
      </c>
      <c r="G67" s="20">
        <f t="shared" si="1"/>
        <v>13358.778625954197</v>
      </c>
      <c r="H67" s="20">
        <f t="shared" si="2"/>
        <v>7</v>
      </c>
      <c r="I67" s="20">
        <f t="shared" si="3"/>
        <v>2.6717557251908395</v>
      </c>
      <c r="J67" s="8">
        <f t="shared" si="4"/>
        <v>13358.778625954197</v>
      </c>
    </row>
    <row r="68" spans="1:10" ht="20.25" customHeight="1">
      <c r="A68" s="2" t="s">
        <v>302</v>
      </c>
      <c r="B68" s="2" t="s">
        <v>3</v>
      </c>
      <c r="C68" s="6">
        <f t="shared" si="6"/>
        <v>612.7450980392157</v>
      </c>
      <c r="D68" s="2" t="s">
        <v>10</v>
      </c>
      <c r="E68" s="2">
        <v>816</v>
      </c>
      <c r="F68" s="2">
        <v>807</v>
      </c>
      <c r="G68" s="20">
        <f t="shared" si="1"/>
        <v>-5514.705882352941</v>
      </c>
      <c r="H68" s="20">
        <f t="shared" si="2"/>
        <v>-9</v>
      </c>
      <c r="I68" s="20">
        <f t="shared" si="3"/>
        <v>-1.1029411764705883</v>
      </c>
      <c r="J68" s="8">
        <f t="shared" si="4"/>
        <v>-5514.705882352941</v>
      </c>
    </row>
    <row r="69" spans="1:10" ht="20.25" customHeight="1">
      <c r="A69" s="2" t="s">
        <v>303</v>
      </c>
      <c r="B69" s="2" t="s">
        <v>3</v>
      </c>
      <c r="C69" s="6">
        <f t="shared" si="6"/>
        <v>618.8118811881188</v>
      </c>
      <c r="D69" s="2" t="s">
        <v>10</v>
      </c>
      <c r="E69" s="2">
        <v>808</v>
      </c>
      <c r="F69" s="2">
        <v>817</v>
      </c>
      <c r="G69" s="20">
        <f t="shared" si="1"/>
        <v>5569.306930693069</v>
      </c>
      <c r="H69" s="20">
        <f t="shared" si="2"/>
        <v>9</v>
      </c>
      <c r="I69" s="20">
        <f t="shared" si="3"/>
        <v>1.1138613861386137</v>
      </c>
      <c r="J69" s="8">
        <f t="shared" si="4"/>
        <v>5569.306930693069</v>
      </c>
    </row>
    <row r="70" spans="1:10" ht="20.25" customHeight="1">
      <c r="A70" s="2" t="s">
        <v>303</v>
      </c>
      <c r="B70" s="2" t="s">
        <v>28</v>
      </c>
      <c r="C70" s="6">
        <f t="shared" si="6"/>
        <v>518.1347150259068</v>
      </c>
      <c r="D70" s="2" t="s">
        <v>10</v>
      </c>
      <c r="E70" s="2">
        <v>965</v>
      </c>
      <c r="F70" s="2">
        <v>970</v>
      </c>
      <c r="G70" s="20">
        <f t="shared" si="1"/>
        <v>2590.6735751295337</v>
      </c>
      <c r="H70" s="20">
        <f t="shared" si="2"/>
        <v>5</v>
      </c>
      <c r="I70" s="20">
        <f t="shared" si="3"/>
        <v>0.5181347150259068</v>
      </c>
      <c r="J70" s="8">
        <f t="shared" si="4"/>
        <v>2590.6735751295337</v>
      </c>
    </row>
    <row r="71" spans="1:10" ht="20.25" customHeight="1">
      <c r="A71" s="2" t="s">
        <v>304</v>
      </c>
      <c r="B71" s="2" t="s">
        <v>28</v>
      </c>
      <c r="C71" s="6">
        <f t="shared" si="6"/>
        <v>519.7505197505197</v>
      </c>
      <c r="D71" s="2" t="s">
        <v>11</v>
      </c>
      <c r="E71" s="2">
        <v>962</v>
      </c>
      <c r="F71" s="2">
        <v>950</v>
      </c>
      <c r="G71" s="20">
        <f t="shared" si="1"/>
        <v>6237.006237006237</v>
      </c>
      <c r="H71" s="20">
        <f t="shared" si="2"/>
        <v>12</v>
      </c>
      <c r="I71" s="20">
        <f t="shared" si="3"/>
        <v>1.2474012474012475</v>
      </c>
      <c r="J71" s="8">
        <f t="shared" si="4"/>
        <v>6237.006237006237</v>
      </c>
    </row>
    <row r="72" spans="1:10" ht="20.25" customHeight="1">
      <c r="A72" s="2" t="s">
        <v>304</v>
      </c>
      <c r="B72" s="2" t="s">
        <v>300</v>
      </c>
      <c r="C72" s="6">
        <f t="shared" si="6"/>
        <v>363.10820624546113</v>
      </c>
      <c r="D72" s="2" t="s">
        <v>10</v>
      </c>
      <c r="E72" s="2">
        <v>1377</v>
      </c>
      <c r="F72" s="2">
        <v>1382</v>
      </c>
      <c r="G72" s="20">
        <f t="shared" si="1"/>
        <v>1815.5410312273057</v>
      </c>
      <c r="H72" s="20">
        <f t="shared" si="2"/>
        <v>5</v>
      </c>
      <c r="I72" s="20">
        <f t="shared" si="3"/>
        <v>0.36310820624546114</v>
      </c>
      <c r="J72" s="8">
        <f t="shared" si="4"/>
        <v>1815.5410312273057</v>
      </c>
    </row>
    <row r="73" spans="1:10" ht="20.25" customHeight="1">
      <c r="A73" s="2" t="s">
        <v>305</v>
      </c>
      <c r="B73" s="2" t="s">
        <v>28</v>
      </c>
      <c r="C73" s="6">
        <f t="shared" si="6"/>
        <v>502.00803212851406</v>
      </c>
      <c r="D73" s="2" t="s">
        <v>11</v>
      </c>
      <c r="E73" s="2">
        <v>996</v>
      </c>
      <c r="F73" s="2">
        <v>983</v>
      </c>
      <c r="G73" s="20">
        <f aca="true" t="shared" si="7" ref="G73:G138">(IF($D73="SHORT",$E73-$F73,IF($D73="LONG",$F73-$E73)))*$C73</f>
        <v>6526.104417670683</v>
      </c>
      <c r="H73" s="20">
        <f t="shared" si="2"/>
        <v>13</v>
      </c>
      <c r="I73" s="20">
        <f t="shared" si="3"/>
        <v>1.3052208835341366</v>
      </c>
      <c r="J73" s="8">
        <f t="shared" si="4"/>
        <v>6526.104417670683</v>
      </c>
    </row>
    <row r="74" spans="1:10" ht="20.25" customHeight="1">
      <c r="A74" s="2" t="s">
        <v>305</v>
      </c>
      <c r="B74" s="2" t="s">
        <v>90</v>
      </c>
      <c r="C74" s="6">
        <f t="shared" si="6"/>
        <v>472.14353163361665</v>
      </c>
      <c r="D74" s="2" t="s">
        <v>11</v>
      </c>
      <c r="E74" s="2">
        <v>1059</v>
      </c>
      <c r="F74" s="2">
        <v>1049</v>
      </c>
      <c r="G74" s="20">
        <f t="shared" si="7"/>
        <v>4721.435316336167</v>
      </c>
      <c r="H74" s="20">
        <f aca="true" t="shared" si="8" ref="H74:H139">G74/C74</f>
        <v>10</v>
      </c>
      <c r="I74" s="20">
        <f aca="true" t="shared" si="9" ref="I74:I139">H74/E74*100</f>
        <v>0.9442870632672332</v>
      </c>
      <c r="J74" s="8">
        <f aca="true" t="shared" si="10" ref="J74:J139">H74*C74</f>
        <v>4721.435316336167</v>
      </c>
    </row>
    <row r="75" spans="1:10" ht="20.25" customHeight="1">
      <c r="A75" s="2" t="s">
        <v>306</v>
      </c>
      <c r="B75" s="2" t="s">
        <v>90</v>
      </c>
      <c r="C75" s="6">
        <f t="shared" si="6"/>
        <v>476.1904761904762</v>
      </c>
      <c r="D75" s="2" t="s">
        <v>10</v>
      </c>
      <c r="E75" s="2">
        <v>1050</v>
      </c>
      <c r="F75" s="2">
        <v>1056</v>
      </c>
      <c r="G75" s="20">
        <f t="shared" si="7"/>
        <v>2857.1428571428573</v>
      </c>
      <c r="H75" s="20">
        <f t="shared" si="8"/>
        <v>6</v>
      </c>
      <c r="I75" s="20">
        <f t="shared" si="9"/>
        <v>0.5714285714285714</v>
      </c>
      <c r="J75" s="8">
        <f t="shared" si="10"/>
        <v>2857.1428571428573</v>
      </c>
    </row>
    <row r="76" spans="1:10" ht="20.25" customHeight="1">
      <c r="A76" s="2" t="s">
        <v>306</v>
      </c>
      <c r="B76" s="2" t="s">
        <v>293</v>
      </c>
      <c r="C76" s="6">
        <f t="shared" si="6"/>
        <v>2049.1803278688526</v>
      </c>
      <c r="D76" s="2" t="s">
        <v>10</v>
      </c>
      <c r="E76" s="2">
        <v>244</v>
      </c>
      <c r="F76" s="2">
        <v>246</v>
      </c>
      <c r="G76" s="20">
        <f t="shared" si="7"/>
        <v>4098.360655737705</v>
      </c>
      <c r="H76" s="20">
        <f t="shared" si="8"/>
        <v>2</v>
      </c>
      <c r="I76" s="20">
        <f t="shared" si="9"/>
        <v>0.819672131147541</v>
      </c>
      <c r="J76" s="8">
        <f t="shared" si="10"/>
        <v>4098.360655737705</v>
      </c>
    </row>
    <row r="77" spans="1:10" ht="20.25" customHeight="1">
      <c r="A77" s="2" t="s">
        <v>307</v>
      </c>
      <c r="B77" s="2" t="s">
        <v>28</v>
      </c>
      <c r="C77" s="6">
        <f t="shared" si="6"/>
        <v>495.0495049504951</v>
      </c>
      <c r="D77" s="2" t="s">
        <v>11</v>
      </c>
      <c r="E77" s="2">
        <v>1010</v>
      </c>
      <c r="F77" s="2">
        <v>998</v>
      </c>
      <c r="G77" s="20">
        <f t="shared" si="7"/>
        <v>5940.594059405941</v>
      </c>
      <c r="H77" s="20">
        <f t="shared" si="8"/>
        <v>12</v>
      </c>
      <c r="I77" s="20">
        <f t="shared" si="9"/>
        <v>1.188118811881188</v>
      </c>
      <c r="J77" s="8">
        <f t="shared" si="10"/>
        <v>5940.594059405941</v>
      </c>
    </row>
    <row r="78" spans="1:10" ht="20.25" customHeight="1">
      <c r="A78" s="2" t="s">
        <v>308</v>
      </c>
      <c r="B78" s="2" t="s">
        <v>28</v>
      </c>
      <c r="C78" s="6">
        <f t="shared" si="6"/>
        <v>507.61421319796955</v>
      </c>
      <c r="D78" s="2" t="s">
        <v>10</v>
      </c>
      <c r="E78" s="2">
        <v>985</v>
      </c>
      <c r="F78" s="2">
        <v>997</v>
      </c>
      <c r="G78" s="20">
        <f t="shared" si="7"/>
        <v>6091.370558375635</v>
      </c>
      <c r="H78" s="20">
        <f t="shared" si="8"/>
        <v>12</v>
      </c>
      <c r="I78" s="20">
        <f t="shared" si="9"/>
        <v>1.2182741116751268</v>
      </c>
      <c r="J78" s="8">
        <f t="shared" si="10"/>
        <v>6091.370558375635</v>
      </c>
    </row>
    <row r="79" spans="1:10" ht="20.25" customHeight="1">
      <c r="A79" s="2" t="s">
        <v>309</v>
      </c>
      <c r="B79" s="2" t="s">
        <v>293</v>
      </c>
      <c r="C79" s="6">
        <f t="shared" si="6"/>
        <v>2024.2914979757086</v>
      </c>
      <c r="D79" s="2" t="s">
        <v>10</v>
      </c>
      <c r="E79" s="2">
        <v>247</v>
      </c>
      <c r="F79" s="2">
        <v>249</v>
      </c>
      <c r="G79" s="20">
        <f t="shared" si="7"/>
        <v>4048.582995951417</v>
      </c>
      <c r="H79" s="20">
        <f t="shared" si="8"/>
        <v>2</v>
      </c>
      <c r="I79" s="20">
        <f t="shared" si="9"/>
        <v>0.8097165991902834</v>
      </c>
      <c r="J79" s="8">
        <f t="shared" si="10"/>
        <v>4048.582995951417</v>
      </c>
    </row>
    <row r="80" spans="1:10" ht="20.25" customHeight="1">
      <c r="A80" s="2" t="s">
        <v>309</v>
      </c>
      <c r="B80" s="2" t="s">
        <v>289</v>
      </c>
      <c r="C80" s="6">
        <f t="shared" si="6"/>
        <v>320.92426187419767</v>
      </c>
      <c r="D80" s="2" t="s">
        <v>10</v>
      </c>
      <c r="E80" s="2">
        <v>1558</v>
      </c>
      <c r="F80" s="2">
        <v>1564</v>
      </c>
      <c r="G80" s="20">
        <f t="shared" si="7"/>
        <v>1925.545571245186</v>
      </c>
      <c r="H80" s="20">
        <f t="shared" si="8"/>
        <v>6</v>
      </c>
      <c r="I80" s="20">
        <f t="shared" si="9"/>
        <v>0.38510911424903727</v>
      </c>
      <c r="J80" s="8">
        <f t="shared" si="10"/>
        <v>1925.545571245186</v>
      </c>
    </row>
    <row r="81" spans="1:10" ht="20.25" customHeight="1">
      <c r="A81" s="2" t="s">
        <v>310</v>
      </c>
      <c r="B81" s="2" t="s">
        <v>33</v>
      </c>
      <c r="C81" s="6">
        <f t="shared" si="6"/>
        <v>956.0229445506692</v>
      </c>
      <c r="D81" s="2" t="s">
        <v>10</v>
      </c>
      <c r="E81" s="2">
        <v>523</v>
      </c>
      <c r="F81" s="2">
        <v>527</v>
      </c>
      <c r="G81" s="20">
        <f t="shared" si="7"/>
        <v>3824.091778202677</v>
      </c>
      <c r="H81" s="20">
        <f t="shared" si="8"/>
        <v>4</v>
      </c>
      <c r="I81" s="20">
        <f t="shared" si="9"/>
        <v>0.7648183556405354</v>
      </c>
      <c r="J81" s="8">
        <f t="shared" si="10"/>
        <v>3824.091778202677</v>
      </c>
    </row>
    <row r="82" spans="1:10" ht="20.25" customHeight="1">
      <c r="A82" s="2" t="s">
        <v>310</v>
      </c>
      <c r="B82" s="2" t="s">
        <v>90</v>
      </c>
      <c r="C82" s="6">
        <f t="shared" si="6"/>
        <v>484.027105517909</v>
      </c>
      <c r="D82" s="2" t="s">
        <v>10</v>
      </c>
      <c r="E82" s="2">
        <v>1033</v>
      </c>
      <c r="F82" s="2">
        <v>1026</v>
      </c>
      <c r="G82" s="20">
        <f t="shared" si="7"/>
        <v>-3388.1897386253627</v>
      </c>
      <c r="H82" s="20">
        <f t="shared" si="8"/>
        <v>-7</v>
      </c>
      <c r="I82" s="20">
        <f t="shared" si="9"/>
        <v>-0.6776379477250726</v>
      </c>
      <c r="J82" s="8">
        <f t="shared" si="10"/>
        <v>-3388.1897386253627</v>
      </c>
    </row>
    <row r="83" spans="1:10" ht="20.25" customHeight="1">
      <c r="A83" s="2" t="s">
        <v>311</v>
      </c>
      <c r="B83" s="2" t="s">
        <v>0</v>
      </c>
      <c r="C83" s="6">
        <f t="shared" si="6"/>
        <v>1968.5039370078741</v>
      </c>
      <c r="D83" s="2" t="s">
        <v>11</v>
      </c>
      <c r="E83" s="2">
        <v>254</v>
      </c>
      <c r="F83" s="2">
        <v>249</v>
      </c>
      <c r="G83" s="20">
        <f t="shared" si="7"/>
        <v>9842.519685039371</v>
      </c>
      <c r="H83" s="20">
        <f t="shared" si="8"/>
        <v>5</v>
      </c>
      <c r="I83" s="20">
        <f t="shared" si="9"/>
        <v>1.968503937007874</v>
      </c>
      <c r="J83" s="8">
        <f t="shared" si="10"/>
        <v>9842.519685039371</v>
      </c>
    </row>
    <row r="84" spans="1:10" ht="20.25" customHeight="1">
      <c r="A84" s="2" t="s">
        <v>311</v>
      </c>
      <c r="B84" s="2" t="s">
        <v>300</v>
      </c>
      <c r="C84" s="6">
        <f t="shared" si="6"/>
        <v>364.4314868804665</v>
      </c>
      <c r="D84" s="2" t="s">
        <v>11</v>
      </c>
      <c r="E84" s="2">
        <v>1372</v>
      </c>
      <c r="F84" s="2">
        <v>1358</v>
      </c>
      <c r="G84" s="20">
        <f t="shared" si="7"/>
        <v>5102.040816326531</v>
      </c>
      <c r="H84" s="20">
        <f t="shared" si="8"/>
        <v>14.000000000000002</v>
      </c>
      <c r="I84" s="20">
        <f t="shared" si="9"/>
        <v>1.0204081632653061</v>
      </c>
      <c r="J84" s="8">
        <f t="shared" si="10"/>
        <v>5102.040816326531</v>
      </c>
    </row>
    <row r="85" spans="1:10" ht="20.25" customHeight="1">
      <c r="A85" s="2" t="s">
        <v>312</v>
      </c>
      <c r="B85" s="2" t="s">
        <v>18</v>
      </c>
      <c r="C85" s="6">
        <f t="shared" si="6"/>
        <v>677.5067750677507</v>
      </c>
      <c r="D85" s="2" t="s">
        <v>10</v>
      </c>
      <c r="E85" s="2">
        <v>738</v>
      </c>
      <c r="F85" s="2">
        <v>736</v>
      </c>
      <c r="G85" s="20">
        <f t="shared" si="7"/>
        <v>-1355.0135501355014</v>
      </c>
      <c r="H85" s="20">
        <f t="shared" si="8"/>
        <v>-2</v>
      </c>
      <c r="I85" s="20">
        <f t="shared" si="9"/>
        <v>-0.27100271002710025</v>
      </c>
      <c r="J85" s="8">
        <f t="shared" si="10"/>
        <v>-1355.0135501355014</v>
      </c>
    </row>
    <row r="86" spans="1:10" ht="20.25" customHeight="1">
      <c r="A86" s="2" t="s">
        <v>313</v>
      </c>
      <c r="B86" s="2" t="s">
        <v>26</v>
      </c>
      <c r="C86" s="6">
        <f t="shared" si="6"/>
        <v>635.3240152477764</v>
      </c>
      <c r="D86" s="2" t="s">
        <v>10</v>
      </c>
      <c r="E86" s="2">
        <v>787</v>
      </c>
      <c r="F86" s="2">
        <v>788</v>
      </c>
      <c r="G86" s="20">
        <f t="shared" si="7"/>
        <v>635.3240152477764</v>
      </c>
      <c r="H86" s="20">
        <f t="shared" si="8"/>
        <v>1</v>
      </c>
      <c r="I86" s="20">
        <f t="shared" si="9"/>
        <v>0.12706480304955528</v>
      </c>
      <c r="J86" s="8">
        <f t="shared" si="10"/>
        <v>635.3240152477764</v>
      </c>
    </row>
    <row r="87" spans="1:10" ht="20.25" customHeight="1">
      <c r="A87" s="2" t="s">
        <v>313</v>
      </c>
      <c r="B87" s="2" t="s">
        <v>90</v>
      </c>
      <c r="C87" s="6">
        <f t="shared" si="6"/>
        <v>509.683995922528</v>
      </c>
      <c r="D87" s="2" t="s">
        <v>10</v>
      </c>
      <c r="E87" s="2">
        <v>981</v>
      </c>
      <c r="F87" s="2">
        <v>988</v>
      </c>
      <c r="G87" s="20">
        <f t="shared" si="7"/>
        <v>3567.787971457696</v>
      </c>
      <c r="H87" s="20">
        <f t="shared" si="8"/>
        <v>7</v>
      </c>
      <c r="I87" s="20">
        <f t="shared" si="9"/>
        <v>0.7135575942915392</v>
      </c>
      <c r="J87" s="8">
        <f t="shared" si="10"/>
        <v>3567.787971457696</v>
      </c>
    </row>
    <row r="88" spans="1:10" ht="20.25" customHeight="1">
      <c r="A88" s="2" t="s">
        <v>313</v>
      </c>
      <c r="B88" s="2" t="s">
        <v>87</v>
      </c>
      <c r="C88" s="6">
        <f t="shared" si="6"/>
        <v>1086.9565217391305</v>
      </c>
      <c r="D88" s="2" t="s">
        <v>10</v>
      </c>
      <c r="E88" s="2">
        <v>460</v>
      </c>
      <c r="F88" s="2">
        <v>463</v>
      </c>
      <c r="G88" s="20">
        <f t="shared" si="7"/>
        <v>3260.8695652173915</v>
      </c>
      <c r="H88" s="20">
        <f t="shared" si="8"/>
        <v>3</v>
      </c>
      <c r="I88" s="20">
        <f t="shared" si="9"/>
        <v>0.6521739130434783</v>
      </c>
      <c r="J88" s="8">
        <f t="shared" si="10"/>
        <v>3260.8695652173915</v>
      </c>
    </row>
    <row r="89" spans="1:10" ht="20.25" customHeight="1">
      <c r="A89" s="2" t="s">
        <v>314</v>
      </c>
      <c r="B89" s="2" t="s">
        <v>90</v>
      </c>
      <c r="C89" s="6">
        <f t="shared" si="6"/>
        <v>507.61421319796955</v>
      </c>
      <c r="D89" s="2" t="s">
        <v>10</v>
      </c>
      <c r="E89" s="2">
        <v>985</v>
      </c>
      <c r="F89" s="2">
        <v>975</v>
      </c>
      <c r="G89" s="20">
        <f t="shared" si="7"/>
        <v>-5076.1421319796955</v>
      </c>
      <c r="H89" s="20">
        <f t="shared" si="8"/>
        <v>-10</v>
      </c>
      <c r="I89" s="20">
        <f t="shared" si="9"/>
        <v>-1.015228426395939</v>
      </c>
      <c r="J89" s="8">
        <f t="shared" si="10"/>
        <v>-5076.1421319796955</v>
      </c>
    </row>
    <row r="90" spans="1:10" ht="20.25" customHeight="1">
      <c r="A90" s="2" t="s">
        <v>315</v>
      </c>
      <c r="B90" s="2" t="s">
        <v>289</v>
      </c>
      <c r="C90" s="6">
        <f t="shared" si="6"/>
        <v>336.2474781439139</v>
      </c>
      <c r="D90" s="2" t="s">
        <v>11</v>
      </c>
      <c r="E90" s="2">
        <v>1487</v>
      </c>
      <c r="F90" s="2">
        <v>1480</v>
      </c>
      <c r="G90" s="20">
        <f t="shared" si="7"/>
        <v>2353.732347007397</v>
      </c>
      <c r="H90" s="20">
        <f t="shared" si="8"/>
        <v>6.999999999999999</v>
      </c>
      <c r="I90" s="20">
        <f t="shared" si="9"/>
        <v>0.4707464694014794</v>
      </c>
      <c r="J90" s="8">
        <f t="shared" si="10"/>
        <v>2353.732347007397</v>
      </c>
    </row>
    <row r="91" spans="1:10" ht="21" customHeight="1">
      <c r="A91" s="13"/>
      <c r="B91" s="13"/>
      <c r="C91" s="13"/>
      <c r="D91" s="13"/>
      <c r="E91" s="13"/>
      <c r="F91" s="13"/>
      <c r="G91" s="22"/>
      <c r="H91" s="22"/>
      <c r="I91" s="26" t="s">
        <v>73</v>
      </c>
      <c r="J91" s="27">
        <f>SUM(J61:J90)</f>
        <v>99063.99954077776</v>
      </c>
    </row>
    <row r="92" spans="1:10" ht="20.25" customHeight="1">
      <c r="A92" s="2" t="s">
        <v>316</v>
      </c>
      <c r="B92" s="2" t="s">
        <v>80</v>
      </c>
      <c r="C92" s="6">
        <f aca="true" t="shared" si="11" ref="C92:C135">500000/E92</f>
        <v>494.0711462450593</v>
      </c>
      <c r="D92" s="2" t="s">
        <v>10</v>
      </c>
      <c r="E92" s="2">
        <v>1012</v>
      </c>
      <c r="F92" s="2">
        <v>1029</v>
      </c>
      <c r="G92" s="20">
        <f t="shared" si="7"/>
        <v>8399.209486166008</v>
      </c>
      <c r="H92" s="20">
        <f t="shared" si="8"/>
        <v>17</v>
      </c>
      <c r="I92" s="20">
        <f t="shared" si="9"/>
        <v>1.6798418972332017</v>
      </c>
      <c r="J92" s="8">
        <f t="shared" si="10"/>
        <v>8399.209486166008</v>
      </c>
    </row>
    <row r="93" spans="1:10" ht="20.25" customHeight="1">
      <c r="A93" s="2" t="s">
        <v>317</v>
      </c>
      <c r="B93" s="2" t="s">
        <v>289</v>
      </c>
      <c r="C93" s="6">
        <f t="shared" si="11"/>
        <v>352.11267605633805</v>
      </c>
      <c r="D93" s="2" t="s">
        <v>10</v>
      </c>
      <c r="E93" s="2">
        <v>1420</v>
      </c>
      <c r="F93" s="2">
        <v>1448</v>
      </c>
      <c r="G93" s="20">
        <f t="shared" si="7"/>
        <v>9859.154929577466</v>
      </c>
      <c r="H93" s="20">
        <f t="shared" si="8"/>
        <v>28</v>
      </c>
      <c r="I93" s="20">
        <f t="shared" si="9"/>
        <v>1.971830985915493</v>
      </c>
      <c r="J93" s="8">
        <f t="shared" si="10"/>
        <v>9859.154929577466</v>
      </c>
    </row>
    <row r="94" spans="1:10" ht="20.25" customHeight="1">
      <c r="A94" s="2" t="s">
        <v>318</v>
      </c>
      <c r="B94" s="2" t="s">
        <v>26</v>
      </c>
      <c r="C94" s="6">
        <f t="shared" si="11"/>
        <v>691.5629322268327</v>
      </c>
      <c r="D94" s="2" t="s">
        <v>10</v>
      </c>
      <c r="E94" s="2">
        <v>723</v>
      </c>
      <c r="F94" s="2">
        <v>731</v>
      </c>
      <c r="G94" s="20">
        <f t="shared" si="7"/>
        <v>5532.5034578146615</v>
      </c>
      <c r="H94" s="20">
        <f t="shared" si="8"/>
        <v>8</v>
      </c>
      <c r="I94" s="20">
        <f t="shared" si="9"/>
        <v>1.1065006915629323</v>
      </c>
      <c r="J94" s="8">
        <f t="shared" si="10"/>
        <v>5532.5034578146615</v>
      </c>
    </row>
    <row r="95" spans="1:10" ht="20.25" customHeight="1">
      <c r="A95" s="2" t="s">
        <v>319</v>
      </c>
      <c r="B95" s="2" t="s">
        <v>1</v>
      </c>
      <c r="C95" s="6">
        <f t="shared" si="11"/>
        <v>982.3182711198428</v>
      </c>
      <c r="D95" s="2" t="s">
        <v>10</v>
      </c>
      <c r="E95" s="2">
        <v>509</v>
      </c>
      <c r="F95" s="2">
        <v>513</v>
      </c>
      <c r="G95" s="20">
        <f t="shared" si="7"/>
        <v>3929.2730844793714</v>
      </c>
      <c r="H95" s="20">
        <f t="shared" si="8"/>
        <v>4</v>
      </c>
      <c r="I95" s="20">
        <f t="shared" si="9"/>
        <v>0.7858546168958742</v>
      </c>
      <c r="J95" s="8">
        <f t="shared" si="10"/>
        <v>3929.2730844793714</v>
      </c>
    </row>
    <row r="96" spans="1:10" ht="20.25" customHeight="1">
      <c r="A96" s="2" t="s">
        <v>319</v>
      </c>
      <c r="B96" s="2" t="s">
        <v>27</v>
      </c>
      <c r="C96" s="6">
        <f t="shared" si="11"/>
        <v>533.0490405117271</v>
      </c>
      <c r="D96" s="2" t="s">
        <v>10</v>
      </c>
      <c r="E96" s="2">
        <v>938</v>
      </c>
      <c r="F96" s="2">
        <v>945</v>
      </c>
      <c r="G96" s="20">
        <f t="shared" si="7"/>
        <v>3731.3432835820895</v>
      </c>
      <c r="H96" s="20">
        <f t="shared" si="8"/>
        <v>7</v>
      </c>
      <c r="I96" s="20">
        <f t="shared" si="9"/>
        <v>0.7462686567164178</v>
      </c>
      <c r="J96" s="8">
        <f t="shared" si="10"/>
        <v>3731.3432835820895</v>
      </c>
    </row>
    <row r="97" spans="1:10" ht="20.25" customHeight="1">
      <c r="A97" s="2" t="s">
        <v>319</v>
      </c>
      <c r="B97" s="2" t="s">
        <v>90</v>
      </c>
      <c r="C97" s="6">
        <f t="shared" si="11"/>
        <v>510.2040816326531</v>
      </c>
      <c r="D97" s="2" t="s">
        <v>10</v>
      </c>
      <c r="E97" s="2">
        <v>980</v>
      </c>
      <c r="F97" s="2">
        <v>990</v>
      </c>
      <c r="G97" s="20">
        <f t="shared" si="7"/>
        <v>5102.040816326531</v>
      </c>
      <c r="H97" s="20">
        <f t="shared" si="8"/>
        <v>10</v>
      </c>
      <c r="I97" s="20">
        <f t="shared" si="9"/>
        <v>1.0204081632653061</v>
      </c>
      <c r="J97" s="8">
        <f t="shared" si="10"/>
        <v>5102.040816326531</v>
      </c>
    </row>
    <row r="98" spans="1:10" ht="20.25" customHeight="1">
      <c r="A98" s="2" t="s">
        <v>319</v>
      </c>
      <c r="B98" s="2" t="s">
        <v>276</v>
      </c>
      <c r="C98" s="6">
        <f t="shared" si="11"/>
        <v>711.2375533428165</v>
      </c>
      <c r="D98" s="2" t="s">
        <v>10</v>
      </c>
      <c r="E98" s="2">
        <v>703</v>
      </c>
      <c r="F98" s="2">
        <v>694</v>
      </c>
      <c r="G98" s="20">
        <f t="shared" si="7"/>
        <v>-6401.137980085348</v>
      </c>
      <c r="H98" s="20">
        <f t="shared" si="8"/>
        <v>-9</v>
      </c>
      <c r="I98" s="20">
        <f t="shared" si="9"/>
        <v>-1.2802275960170697</v>
      </c>
      <c r="J98" s="8">
        <f t="shared" si="10"/>
        <v>-6401.137980085348</v>
      </c>
    </row>
    <row r="99" spans="1:10" ht="20.25" customHeight="1">
      <c r="A99" s="2" t="s">
        <v>320</v>
      </c>
      <c r="B99" s="2" t="s">
        <v>26</v>
      </c>
      <c r="C99" s="6">
        <f t="shared" si="11"/>
        <v>709.2198581560284</v>
      </c>
      <c r="D99" s="2" t="s">
        <v>10</v>
      </c>
      <c r="E99" s="2">
        <v>705</v>
      </c>
      <c r="F99" s="2">
        <v>710</v>
      </c>
      <c r="G99" s="20">
        <f t="shared" si="7"/>
        <v>3546.099290780142</v>
      </c>
      <c r="H99" s="20">
        <f t="shared" si="8"/>
        <v>5</v>
      </c>
      <c r="I99" s="20">
        <f t="shared" si="9"/>
        <v>0.7092198581560284</v>
      </c>
      <c r="J99" s="8">
        <f t="shared" si="10"/>
        <v>3546.099290780142</v>
      </c>
    </row>
    <row r="100" spans="1:10" ht="20.25" customHeight="1">
      <c r="A100" s="2" t="s">
        <v>320</v>
      </c>
      <c r="B100" s="2" t="s">
        <v>289</v>
      </c>
      <c r="C100" s="6">
        <f t="shared" si="11"/>
        <v>342.7004797806717</v>
      </c>
      <c r="D100" s="2" t="s">
        <v>10</v>
      </c>
      <c r="E100" s="2">
        <v>1459</v>
      </c>
      <c r="F100" s="2">
        <v>1476</v>
      </c>
      <c r="G100" s="20">
        <f t="shared" si="7"/>
        <v>5825.908156271418</v>
      </c>
      <c r="H100" s="20">
        <f t="shared" si="8"/>
        <v>17</v>
      </c>
      <c r="I100" s="20">
        <f t="shared" si="9"/>
        <v>1.1651816312542838</v>
      </c>
      <c r="J100" s="8">
        <f t="shared" si="10"/>
        <v>5825.908156271418</v>
      </c>
    </row>
    <row r="101" spans="1:10" ht="20.25" customHeight="1">
      <c r="A101" s="2" t="s">
        <v>321</v>
      </c>
      <c r="B101" s="2" t="s">
        <v>3</v>
      </c>
      <c r="C101" s="6">
        <f t="shared" si="11"/>
        <v>698.3240223463687</v>
      </c>
      <c r="D101" s="2" t="s">
        <v>10</v>
      </c>
      <c r="E101" s="2">
        <v>716</v>
      </c>
      <c r="F101" s="2">
        <v>724</v>
      </c>
      <c r="G101" s="20">
        <f t="shared" si="7"/>
        <v>5586.592178770949</v>
      </c>
      <c r="H101" s="20">
        <f t="shared" si="8"/>
        <v>8</v>
      </c>
      <c r="I101" s="20">
        <f t="shared" si="9"/>
        <v>1.1173184357541899</v>
      </c>
      <c r="J101" s="8">
        <f t="shared" si="10"/>
        <v>5586.592178770949</v>
      </c>
    </row>
    <row r="102" spans="1:10" ht="20.25" customHeight="1">
      <c r="A102" s="2" t="s">
        <v>322</v>
      </c>
      <c r="B102" s="2" t="s">
        <v>26</v>
      </c>
      <c r="C102" s="6">
        <f t="shared" si="11"/>
        <v>699.3006993006993</v>
      </c>
      <c r="D102" s="2" t="s">
        <v>10</v>
      </c>
      <c r="E102" s="2">
        <v>715</v>
      </c>
      <c r="F102" s="2">
        <v>723</v>
      </c>
      <c r="G102" s="20">
        <f t="shared" si="7"/>
        <v>5594.4055944055945</v>
      </c>
      <c r="H102" s="20">
        <f t="shared" si="8"/>
        <v>8</v>
      </c>
      <c r="I102" s="20">
        <f t="shared" si="9"/>
        <v>1.118881118881119</v>
      </c>
      <c r="J102" s="8">
        <f t="shared" si="10"/>
        <v>5594.4055944055945</v>
      </c>
    </row>
    <row r="103" spans="1:10" ht="20.25" customHeight="1">
      <c r="A103" s="2" t="s">
        <v>322</v>
      </c>
      <c r="B103" s="2" t="s">
        <v>3</v>
      </c>
      <c r="C103" s="6">
        <f t="shared" si="11"/>
        <v>704.2253521126761</v>
      </c>
      <c r="D103" s="2" t="s">
        <v>10</v>
      </c>
      <c r="E103" s="2">
        <v>710</v>
      </c>
      <c r="F103" s="2">
        <v>714</v>
      </c>
      <c r="G103" s="20">
        <f t="shared" si="7"/>
        <v>2816.9014084507044</v>
      </c>
      <c r="H103" s="20">
        <f t="shared" si="8"/>
        <v>4</v>
      </c>
      <c r="I103" s="20">
        <f t="shared" si="9"/>
        <v>0.5633802816901409</v>
      </c>
      <c r="J103" s="8">
        <f t="shared" si="10"/>
        <v>2816.9014084507044</v>
      </c>
    </row>
    <row r="104" spans="1:10" ht="20.25" customHeight="1">
      <c r="A104" s="2" t="s">
        <v>323</v>
      </c>
      <c r="B104" s="2" t="s">
        <v>26</v>
      </c>
      <c r="C104" s="6">
        <f t="shared" si="11"/>
        <v>670.2412868632708</v>
      </c>
      <c r="D104" s="2" t="s">
        <v>10</v>
      </c>
      <c r="E104" s="2">
        <v>746</v>
      </c>
      <c r="F104" s="2">
        <v>753</v>
      </c>
      <c r="G104" s="20">
        <f t="shared" si="7"/>
        <v>4691.689008042896</v>
      </c>
      <c r="H104" s="20">
        <f t="shared" si="8"/>
        <v>7</v>
      </c>
      <c r="I104" s="20">
        <f t="shared" si="9"/>
        <v>0.938337801608579</v>
      </c>
      <c r="J104" s="8">
        <f t="shared" si="10"/>
        <v>4691.689008042896</v>
      </c>
    </row>
    <row r="105" spans="1:10" ht="20.25" customHeight="1">
      <c r="A105" s="2" t="s">
        <v>323</v>
      </c>
      <c r="B105" s="2" t="s">
        <v>87</v>
      </c>
      <c r="C105" s="6">
        <f t="shared" si="11"/>
        <v>1016.260162601626</v>
      </c>
      <c r="D105" s="2" t="s">
        <v>10</v>
      </c>
      <c r="E105" s="2">
        <v>492</v>
      </c>
      <c r="F105" s="2">
        <v>497</v>
      </c>
      <c r="G105" s="20">
        <f t="shared" si="7"/>
        <v>5081.30081300813</v>
      </c>
      <c r="H105" s="20">
        <f t="shared" si="8"/>
        <v>5</v>
      </c>
      <c r="I105" s="20">
        <f t="shared" si="9"/>
        <v>1.0162601626016259</v>
      </c>
      <c r="J105" s="8">
        <f t="shared" si="10"/>
        <v>5081.30081300813</v>
      </c>
    </row>
    <row r="106" spans="1:10" ht="20.25" customHeight="1">
      <c r="A106" s="2" t="s">
        <v>323</v>
      </c>
      <c r="B106" s="2" t="s">
        <v>3</v>
      </c>
      <c r="C106" s="6">
        <f t="shared" si="11"/>
        <v>714.2857142857143</v>
      </c>
      <c r="D106" s="2" t="s">
        <v>10</v>
      </c>
      <c r="E106" s="2">
        <v>700</v>
      </c>
      <c r="F106" s="2">
        <v>710</v>
      </c>
      <c r="G106" s="20">
        <f t="shared" si="7"/>
        <v>7142.857142857143</v>
      </c>
      <c r="H106" s="20">
        <f t="shared" si="8"/>
        <v>10</v>
      </c>
      <c r="I106" s="20">
        <f t="shared" si="9"/>
        <v>1.4285714285714286</v>
      </c>
      <c r="J106" s="8">
        <f t="shared" si="10"/>
        <v>7142.857142857143</v>
      </c>
    </row>
    <row r="107" spans="1:10" ht="20.25" customHeight="1">
      <c r="A107" s="2" t="s">
        <v>323</v>
      </c>
      <c r="B107" s="2" t="s">
        <v>90</v>
      </c>
      <c r="C107" s="6">
        <f t="shared" si="11"/>
        <v>548.2456140350877</v>
      </c>
      <c r="D107" s="2" t="s">
        <v>10</v>
      </c>
      <c r="E107" s="2">
        <v>912</v>
      </c>
      <c r="F107" s="2">
        <v>918</v>
      </c>
      <c r="G107" s="20">
        <f t="shared" si="7"/>
        <v>3289.473684210526</v>
      </c>
      <c r="H107" s="20">
        <f t="shared" si="8"/>
        <v>6</v>
      </c>
      <c r="I107" s="20">
        <f t="shared" si="9"/>
        <v>0.6578947368421052</v>
      </c>
      <c r="J107" s="8">
        <f t="shared" si="10"/>
        <v>3289.473684210526</v>
      </c>
    </row>
    <row r="108" spans="1:10" ht="20.25" customHeight="1">
      <c r="A108" s="2" t="s">
        <v>324</v>
      </c>
      <c r="B108" s="2" t="s">
        <v>90</v>
      </c>
      <c r="C108" s="6">
        <f t="shared" si="11"/>
        <v>558.0357142857143</v>
      </c>
      <c r="D108" s="2" t="s">
        <v>10</v>
      </c>
      <c r="E108" s="2">
        <v>896</v>
      </c>
      <c r="F108" s="2">
        <v>904</v>
      </c>
      <c r="G108" s="20">
        <f t="shared" si="7"/>
        <v>4464.285714285715</v>
      </c>
      <c r="H108" s="20">
        <f t="shared" si="8"/>
        <v>8</v>
      </c>
      <c r="I108" s="20">
        <f t="shared" si="9"/>
        <v>0.8928571428571428</v>
      </c>
      <c r="J108" s="8">
        <f t="shared" si="10"/>
        <v>4464.285714285715</v>
      </c>
    </row>
    <row r="109" spans="1:10" ht="20.25" customHeight="1">
      <c r="A109" s="2" t="s">
        <v>324</v>
      </c>
      <c r="B109" s="2" t="s">
        <v>1</v>
      </c>
      <c r="C109" s="6">
        <f t="shared" si="11"/>
        <v>1020.4081632653061</v>
      </c>
      <c r="D109" s="2" t="s">
        <v>10</v>
      </c>
      <c r="E109" s="2">
        <v>490</v>
      </c>
      <c r="F109" s="2">
        <v>495</v>
      </c>
      <c r="G109" s="20">
        <f t="shared" si="7"/>
        <v>5102.040816326531</v>
      </c>
      <c r="H109" s="20">
        <f t="shared" si="8"/>
        <v>5</v>
      </c>
      <c r="I109" s="20">
        <f t="shared" si="9"/>
        <v>1.0204081632653061</v>
      </c>
      <c r="J109" s="8">
        <f t="shared" si="10"/>
        <v>5102.040816326531</v>
      </c>
    </row>
    <row r="110" spans="1:10" ht="20.25" customHeight="1">
      <c r="A110" s="2" t="s">
        <v>325</v>
      </c>
      <c r="B110" s="2" t="s">
        <v>90</v>
      </c>
      <c r="C110" s="6">
        <f t="shared" si="11"/>
        <v>545.8515283842795</v>
      </c>
      <c r="D110" s="2" t="s">
        <v>10</v>
      </c>
      <c r="E110" s="2">
        <v>916</v>
      </c>
      <c r="F110" s="2">
        <v>921</v>
      </c>
      <c r="G110" s="20">
        <f t="shared" si="7"/>
        <v>2729.2576419213974</v>
      </c>
      <c r="H110" s="20">
        <f t="shared" si="8"/>
        <v>5</v>
      </c>
      <c r="I110" s="20">
        <f t="shared" si="9"/>
        <v>0.5458515283842794</v>
      </c>
      <c r="J110" s="8">
        <f t="shared" si="10"/>
        <v>2729.2576419213974</v>
      </c>
    </row>
    <row r="111" spans="1:10" ht="20.25" customHeight="1">
      <c r="A111" s="2" t="s">
        <v>325</v>
      </c>
      <c r="B111" s="2" t="s">
        <v>33</v>
      </c>
      <c r="C111" s="6">
        <f t="shared" si="11"/>
        <v>956.0229445506692</v>
      </c>
      <c r="D111" s="2" t="s">
        <v>11</v>
      </c>
      <c r="E111" s="2">
        <v>523</v>
      </c>
      <c r="F111" s="2">
        <v>520</v>
      </c>
      <c r="G111" s="20">
        <f t="shared" si="7"/>
        <v>2868.0688336520075</v>
      </c>
      <c r="H111" s="20">
        <f t="shared" si="8"/>
        <v>3</v>
      </c>
      <c r="I111" s="20">
        <f t="shared" si="9"/>
        <v>0.5736137667304015</v>
      </c>
      <c r="J111" s="8">
        <f t="shared" si="10"/>
        <v>2868.0688336520075</v>
      </c>
    </row>
    <row r="112" spans="1:10" ht="20.25" customHeight="1">
      <c r="A112" s="2" t="s">
        <v>326</v>
      </c>
      <c r="B112" s="2" t="s">
        <v>90</v>
      </c>
      <c r="C112" s="6">
        <f t="shared" si="11"/>
        <v>582.7505827505828</v>
      </c>
      <c r="D112" s="2" t="s">
        <v>10</v>
      </c>
      <c r="E112" s="2">
        <v>858</v>
      </c>
      <c r="F112" s="2">
        <v>874</v>
      </c>
      <c r="G112" s="20">
        <f t="shared" si="7"/>
        <v>9324.009324009325</v>
      </c>
      <c r="H112" s="20">
        <f t="shared" si="8"/>
        <v>16</v>
      </c>
      <c r="I112" s="20">
        <f t="shared" si="9"/>
        <v>1.8648018648018647</v>
      </c>
      <c r="J112" s="8">
        <f t="shared" si="10"/>
        <v>9324.009324009325</v>
      </c>
    </row>
    <row r="113" spans="1:10" ht="20.25" customHeight="1">
      <c r="A113" s="2" t="s">
        <v>326</v>
      </c>
      <c r="B113" s="2" t="s">
        <v>117</v>
      </c>
      <c r="C113" s="6">
        <f t="shared" si="11"/>
        <v>1157.4074074074074</v>
      </c>
      <c r="D113" s="2" t="s">
        <v>10</v>
      </c>
      <c r="E113" s="2">
        <v>432</v>
      </c>
      <c r="F113" s="2">
        <v>440</v>
      </c>
      <c r="G113" s="20">
        <f t="shared" si="7"/>
        <v>9259.25925925926</v>
      </c>
      <c r="H113" s="20">
        <f t="shared" si="8"/>
        <v>8</v>
      </c>
      <c r="I113" s="20">
        <f t="shared" si="9"/>
        <v>1.8518518518518516</v>
      </c>
      <c r="J113" s="8">
        <f t="shared" si="10"/>
        <v>9259.25925925926</v>
      </c>
    </row>
    <row r="114" spans="1:10" ht="20.25" customHeight="1">
      <c r="A114" s="2" t="s">
        <v>326</v>
      </c>
      <c r="B114" s="2" t="s">
        <v>33</v>
      </c>
      <c r="C114" s="6">
        <f t="shared" si="11"/>
        <v>970.8737864077669</v>
      </c>
      <c r="D114" s="2" t="s">
        <v>10</v>
      </c>
      <c r="E114" s="2">
        <v>515</v>
      </c>
      <c r="F114" s="2">
        <v>520</v>
      </c>
      <c r="G114" s="20">
        <f t="shared" si="7"/>
        <v>4854.368932038835</v>
      </c>
      <c r="H114" s="20">
        <f t="shared" si="8"/>
        <v>5</v>
      </c>
      <c r="I114" s="20">
        <f t="shared" si="9"/>
        <v>0.9708737864077669</v>
      </c>
      <c r="J114" s="8">
        <f t="shared" si="10"/>
        <v>4854.368932038835</v>
      </c>
    </row>
    <row r="115" spans="1:10" ht="20.25" customHeight="1">
      <c r="A115" s="2" t="s">
        <v>327</v>
      </c>
      <c r="B115" s="2" t="s">
        <v>26</v>
      </c>
      <c r="C115" s="6">
        <f t="shared" si="11"/>
        <v>684.931506849315</v>
      </c>
      <c r="D115" s="2" t="s">
        <v>10</v>
      </c>
      <c r="E115" s="2">
        <v>730</v>
      </c>
      <c r="F115" s="2">
        <v>732</v>
      </c>
      <c r="G115" s="20">
        <f t="shared" si="7"/>
        <v>1369.86301369863</v>
      </c>
      <c r="H115" s="20">
        <f t="shared" si="8"/>
        <v>2</v>
      </c>
      <c r="I115" s="20">
        <f t="shared" si="9"/>
        <v>0.273972602739726</v>
      </c>
      <c r="J115" s="8">
        <f t="shared" si="10"/>
        <v>1369.86301369863</v>
      </c>
    </row>
    <row r="116" spans="1:10" ht="20.25" customHeight="1">
      <c r="A116" s="2" t="s">
        <v>327</v>
      </c>
      <c r="B116" s="2" t="s">
        <v>90</v>
      </c>
      <c r="C116" s="6">
        <f t="shared" si="11"/>
        <v>618.8118811881188</v>
      </c>
      <c r="D116" s="2" t="s">
        <v>10</v>
      </c>
      <c r="E116" s="2">
        <v>808</v>
      </c>
      <c r="F116" s="2">
        <v>800</v>
      </c>
      <c r="G116" s="20">
        <f t="shared" si="7"/>
        <v>-4950.495049504951</v>
      </c>
      <c r="H116" s="20">
        <f t="shared" si="8"/>
        <v>-8</v>
      </c>
      <c r="I116" s="20">
        <f t="shared" si="9"/>
        <v>-0.9900990099009901</v>
      </c>
      <c r="J116" s="8">
        <f t="shared" si="10"/>
        <v>-4950.495049504951</v>
      </c>
    </row>
    <row r="117" spans="1:10" ht="20.25" customHeight="1">
      <c r="A117" s="2" t="s">
        <v>328</v>
      </c>
      <c r="B117" s="2" t="s">
        <v>0</v>
      </c>
      <c r="C117" s="6">
        <f t="shared" si="11"/>
        <v>2314.814814814815</v>
      </c>
      <c r="D117" s="2" t="s">
        <v>10</v>
      </c>
      <c r="E117" s="2">
        <v>216</v>
      </c>
      <c r="F117" s="2">
        <v>223</v>
      </c>
      <c r="G117" s="20">
        <f t="shared" si="7"/>
        <v>16203.703703703704</v>
      </c>
      <c r="H117" s="20">
        <f t="shared" si="8"/>
        <v>7</v>
      </c>
      <c r="I117" s="20">
        <f t="shared" si="9"/>
        <v>3.2407407407407405</v>
      </c>
      <c r="J117" s="8">
        <f t="shared" si="10"/>
        <v>16203.703703703704</v>
      </c>
    </row>
    <row r="118" spans="1:10" ht="20.25" customHeight="1">
      <c r="A118" s="2" t="s">
        <v>328</v>
      </c>
      <c r="B118" s="2" t="s">
        <v>30</v>
      </c>
      <c r="C118" s="6">
        <f t="shared" si="11"/>
        <v>604.5949214026602</v>
      </c>
      <c r="D118" s="2" t="s">
        <v>10</v>
      </c>
      <c r="E118" s="2">
        <v>827</v>
      </c>
      <c r="F118" s="2">
        <v>838</v>
      </c>
      <c r="G118" s="20">
        <f t="shared" si="7"/>
        <v>6650.5441354292625</v>
      </c>
      <c r="H118" s="20">
        <f t="shared" si="8"/>
        <v>11</v>
      </c>
      <c r="I118" s="20">
        <f t="shared" si="9"/>
        <v>1.3301088270858523</v>
      </c>
      <c r="J118" s="8">
        <f t="shared" si="10"/>
        <v>6650.5441354292625</v>
      </c>
    </row>
    <row r="119" spans="1:10" ht="20.25" customHeight="1">
      <c r="A119" s="2" t="s">
        <v>329</v>
      </c>
      <c r="B119" s="2" t="s">
        <v>90</v>
      </c>
      <c r="C119" s="6">
        <f t="shared" si="11"/>
        <v>621.1180124223603</v>
      </c>
      <c r="D119" s="2" t="s">
        <v>10</v>
      </c>
      <c r="E119" s="2">
        <v>805</v>
      </c>
      <c r="F119" s="2">
        <v>813</v>
      </c>
      <c r="G119" s="20">
        <f t="shared" si="7"/>
        <v>4968.944099378882</v>
      </c>
      <c r="H119" s="20">
        <f t="shared" si="8"/>
        <v>8</v>
      </c>
      <c r="I119" s="20">
        <f t="shared" si="9"/>
        <v>0.9937888198757764</v>
      </c>
      <c r="J119" s="8">
        <f t="shared" si="10"/>
        <v>4968.944099378882</v>
      </c>
    </row>
    <row r="120" spans="1:10" ht="20.25" customHeight="1">
      <c r="A120" s="2" t="s">
        <v>329</v>
      </c>
      <c r="B120" s="2" t="s">
        <v>88</v>
      </c>
      <c r="C120" s="6">
        <f t="shared" si="11"/>
        <v>1079.913606911447</v>
      </c>
      <c r="D120" s="2" t="s">
        <v>10</v>
      </c>
      <c r="E120" s="2">
        <v>463</v>
      </c>
      <c r="F120" s="2">
        <v>462</v>
      </c>
      <c r="G120" s="20">
        <f t="shared" si="7"/>
        <v>-1079.913606911447</v>
      </c>
      <c r="H120" s="20">
        <f t="shared" si="8"/>
        <v>-1</v>
      </c>
      <c r="I120" s="20">
        <f t="shared" si="9"/>
        <v>-0.21598272138228944</v>
      </c>
      <c r="J120" s="8">
        <f t="shared" si="10"/>
        <v>-1079.913606911447</v>
      </c>
    </row>
    <row r="121" spans="1:10" ht="20.25" customHeight="1">
      <c r="A121" s="2" t="s">
        <v>330</v>
      </c>
      <c r="B121" s="2" t="s">
        <v>102</v>
      </c>
      <c r="C121" s="6">
        <f t="shared" si="11"/>
        <v>793.6507936507936</v>
      </c>
      <c r="D121" s="2" t="s">
        <v>10</v>
      </c>
      <c r="E121" s="2">
        <v>630</v>
      </c>
      <c r="F121" s="2">
        <v>625</v>
      </c>
      <c r="G121" s="20">
        <f t="shared" si="7"/>
        <v>-3968.253968253968</v>
      </c>
      <c r="H121" s="20">
        <f t="shared" si="8"/>
        <v>-5</v>
      </c>
      <c r="I121" s="20">
        <f t="shared" si="9"/>
        <v>-0.7936507936507936</v>
      </c>
      <c r="J121" s="8">
        <f t="shared" si="10"/>
        <v>-3968.253968253968</v>
      </c>
    </row>
    <row r="122" spans="1:10" ht="20.25" customHeight="1">
      <c r="A122" s="2" t="s">
        <v>330</v>
      </c>
      <c r="B122" s="2" t="s">
        <v>87</v>
      </c>
      <c r="C122" s="6">
        <f t="shared" si="11"/>
        <v>959.6928982725528</v>
      </c>
      <c r="D122" s="2" t="s">
        <v>10</v>
      </c>
      <c r="E122" s="2">
        <v>521</v>
      </c>
      <c r="F122" s="2">
        <v>516</v>
      </c>
      <c r="G122" s="20">
        <f t="shared" si="7"/>
        <v>-4798.464491362764</v>
      </c>
      <c r="H122" s="20">
        <f t="shared" si="8"/>
        <v>-5</v>
      </c>
      <c r="I122" s="20">
        <f t="shared" si="9"/>
        <v>-0.9596928982725527</v>
      </c>
      <c r="J122" s="8">
        <f t="shared" si="10"/>
        <v>-4798.464491362764</v>
      </c>
    </row>
    <row r="123" spans="1:10" ht="20.25" customHeight="1">
      <c r="A123" s="2" t="s">
        <v>330</v>
      </c>
      <c r="B123" s="2" t="s">
        <v>90</v>
      </c>
      <c r="C123" s="6">
        <f t="shared" si="11"/>
        <v>623.4413965087282</v>
      </c>
      <c r="D123" s="2" t="s">
        <v>11</v>
      </c>
      <c r="E123" s="2">
        <v>802</v>
      </c>
      <c r="F123" s="2">
        <v>796</v>
      </c>
      <c r="G123" s="20">
        <f t="shared" si="7"/>
        <v>3740.648379052369</v>
      </c>
      <c r="H123" s="20">
        <f t="shared" si="8"/>
        <v>6</v>
      </c>
      <c r="I123" s="20">
        <f t="shared" si="9"/>
        <v>0.7481296758104738</v>
      </c>
      <c r="J123" s="8">
        <f t="shared" si="10"/>
        <v>3740.648379052369</v>
      </c>
    </row>
    <row r="124" spans="1:10" ht="20.25" customHeight="1">
      <c r="A124" s="2" t="s">
        <v>331</v>
      </c>
      <c r="B124" s="2" t="s">
        <v>90</v>
      </c>
      <c r="C124" s="6">
        <f t="shared" si="11"/>
        <v>618.8118811881188</v>
      </c>
      <c r="D124" s="2" t="s">
        <v>10</v>
      </c>
      <c r="E124" s="2">
        <v>808</v>
      </c>
      <c r="F124" s="2">
        <v>801</v>
      </c>
      <c r="G124" s="20">
        <f t="shared" si="7"/>
        <v>-4331.683168316832</v>
      </c>
      <c r="H124" s="20">
        <f t="shared" si="8"/>
        <v>-7</v>
      </c>
      <c r="I124" s="20">
        <f t="shared" si="9"/>
        <v>-0.8663366336633664</v>
      </c>
      <c r="J124" s="8">
        <f t="shared" si="10"/>
        <v>-4331.683168316832</v>
      </c>
    </row>
    <row r="125" spans="1:10" ht="20.25" customHeight="1">
      <c r="A125" s="2" t="s">
        <v>331</v>
      </c>
      <c r="B125" s="2" t="s">
        <v>29</v>
      </c>
      <c r="C125" s="6">
        <f t="shared" si="11"/>
        <v>825.0825082508251</v>
      </c>
      <c r="D125" s="2" t="s">
        <v>11</v>
      </c>
      <c r="E125" s="2">
        <v>606</v>
      </c>
      <c r="F125" s="2">
        <v>612</v>
      </c>
      <c r="G125" s="20">
        <f t="shared" si="7"/>
        <v>-4950.495049504951</v>
      </c>
      <c r="H125" s="20">
        <f t="shared" si="8"/>
        <v>-6</v>
      </c>
      <c r="I125" s="20">
        <f t="shared" si="9"/>
        <v>-0.9900990099009901</v>
      </c>
      <c r="J125" s="8">
        <f t="shared" si="10"/>
        <v>-4950.495049504951</v>
      </c>
    </row>
    <row r="126" spans="1:10" ht="20.25" customHeight="1">
      <c r="A126" s="2" t="s">
        <v>331</v>
      </c>
      <c r="B126" s="2" t="s">
        <v>90</v>
      </c>
      <c r="C126" s="6">
        <f t="shared" si="11"/>
        <v>615.0061500615006</v>
      </c>
      <c r="D126" s="2" t="s">
        <v>10</v>
      </c>
      <c r="E126" s="2">
        <v>813</v>
      </c>
      <c r="F126" s="2">
        <v>824</v>
      </c>
      <c r="G126" s="20">
        <f t="shared" si="7"/>
        <v>6765.067650676507</v>
      </c>
      <c r="H126" s="20">
        <f t="shared" si="8"/>
        <v>11</v>
      </c>
      <c r="I126" s="20">
        <f t="shared" si="9"/>
        <v>1.3530135301353015</v>
      </c>
      <c r="J126" s="8">
        <f t="shared" si="10"/>
        <v>6765.067650676507</v>
      </c>
    </row>
    <row r="127" spans="1:10" ht="20.25" customHeight="1">
      <c r="A127" s="2" t="s">
        <v>332</v>
      </c>
      <c r="B127" s="2" t="s">
        <v>87</v>
      </c>
      <c r="C127" s="6">
        <f t="shared" si="11"/>
        <v>939.8496240601504</v>
      </c>
      <c r="D127" s="2" t="s">
        <v>10</v>
      </c>
      <c r="E127" s="2">
        <v>532</v>
      </c>
      <c r="F127" s="2">
        <v>536</v>
      </c>
      <c r="G127" s="20">
        <f t="shared" si="7"/>
        <v>3759.3984962406016</v>
      </c>
      <c r="H127" s="20">
        <f t="shared" si="8"/>
        <v>4</v>
      </c>
      <c r="I127" s="20">
        <f t="shared" si="9"/>
        <v>0.7518796992481203</v>
      </c>
      <c r="J127" s="8">
        <f t="shared" si="10"/>
        <v>3759.3984962406016</v>
      </c>
    </row>
    <row r="128" spans="1:10" ht="20.25" customHeight="1">
      <c r="A128" s="2" t="s">
        <v>332</v>
      </c>
      <c r="B128" s="2" t="s">
        <v>90</v>
      </c>
      <c r="C128" s="6">
        <f t="shared" si="11"/>
        <v>625</v>
      </c>
      <c r="D128" s="2" t="s">
        <v>10</v>
      </c>
      <c r="E128" s="2">
        <v>800</v>
      </c>
      <c r="F128" s="2">
        <v>805</v>
      </c>
      <c r="G128" s="20">
        <f t="shared" si="7"/>
        <v>3125</v>
      </c>
      <c r="H128" s="20">
        <f t="shared" si="8"/>
        <v>5</v>
      </c>
      <c r="I128" s="20">
        <f t="shared" si="9"/>
        <v>0.625</v>
      </c>
      <c r="J128" s="8">
        <f t="shared" si="10"/>
        <v>3125</v>
      </c>
    </row>
    <row r="129" spans="1:10" ht="20.25" customHeight="1">
      <c r="A129" s="2" t="s">
        <v>332</v>
      </c>
      <c r="B129" s="2" t="s">
        <v>90</v>
      </c>
      <c r="C129" s="6">
        <f t="shared" si="11"/>
        <v>600.2400960384153</v>
      </c>
      <c r="D129" s="2" t="s">
        <v>10</v>
      </c>
      <c r="E129" s="2">
        <v>833</v>
      </c>
      <c r="F129" s="2">
        <v>840</v>
      </c>
      <c r="G129" s="20">
        <f t="shared" si="7"/>
        <v>4201.680672268907</v>
      </c>
      <c r="H129" s="20">
        <f t="shared" si="8"/>
        <v>6.999999999999999</v>
      </c>
      <c r="I129" s="20">
        <f t="shared" si="9"/>
        <v>0.8403361344537815</v>
      </c>
      <c r="J129" s="8">
        <f t="shared" si="10"/>
        <v>4201.680672268907</v>
      </c>
    </row>
    <row r="130" spans="1:10" ht="20.25" customHeight="1">
      <c r="A130" s="2" t="s">
        <v>333</v>
      </c>
      <c r="B130" s="2" t="s">
        <v>87</v>
      </c>
      <c r="C130" s="6">
        <f t="shared" si="11"/>
        <v>914.0767824497258</v>
      </c>
      <c r="D130" s="2" t="s">
        <v>10</v>
      </c>
      <c r="E130" s="2">
        <v>547</v>
      </c>
      <c r="F130" s="2">
        <v>542</v>
      </c>
      <c r="G130" s="20">
        <f t="shared" si="7"/>
        <v>-4570.383912248629</v>
      </c>
      <c r="H130" s="20">
        <f t="shared" si="8"/>
        <v>-5</v>
      </c>
      <c r="I130" s="20">
        <f t="shared" si="9"/>
        <v>-0.9140767824497258</v>
      </c>
      <c r="J130" s="8">
        <f t="shared" si="10"/>
        <v>-4570.383912248629</v>
      </c>
    </row>
    <row r="131" spans="1:10" ht="20.25" customHeight="1">
      <c r="A131" s="2" t="s">
        <v>333</v>
      </c>
      <c r="B131" s="2" t="s">
        <v>90</v>
      </c>
      <c r="C131" s="6">
        <f t="shared" si="11"/>
        <v>577.3672055427252</v>
      </c>
      <c r="D131" s="2" t="s">
        <v>10</v>
      </c>
      <c r="E131" s="2">
        <v>866</v>
      </c>
      <c r="F131" s="2">
        <v>870</v>
      </c>
      <c r="G131" s="20">
        <f t="shared" si="7"/>
        <v>2309.4688221709007</v>
      </c>
      <c r="H131" s="20">
        <f t="shared" si="8"/>
        <v>4</v>
      </c>
      <c r="I131" s="20">
        <f t="shared" si="9"/>
        <v>0.4618937644341801</v>
      </c>
      <c r="J131" s="8">
        <f t="shared" si="10"/>
        <v>2309.4688221709007</v>
      </c>
    </row>
    <row r="132" spans="1:10" ht="20.25" customHeight="1">
      <c r="A132" s="2" t="s">
        <v>334</v>
      </c>
      <c r="B132" s="2" t="s">
        <v>289</v>
      </c>
      <c r="C132" s="6">
        <f t="shared" si="11"/>
        <v>318.47133757961785</v>
      </c>
      <c r="D132" s="2" t="s">
        <v>11</v>
      </c>
      <c r="E132" s="2">
        <v>1570</v>
      </c>
      <c r="F132" s="2">
        <v>1558</v>
      </c>
      <c r="G132" s="20">
        <f t="shared" si="7"/>
        <v>3821.6560509554142</v>
      </c>
      <c r="H132" s="20">
        <f t="shared" si="8"/>
        <v>12</v>
      </c>
      <c r="I132" s="20">
        <f t="shared" si="9"/>
        <v>0.7643312101910829</v>
      </c>
      <c r="J132" s="8">
        <f t="shared" si="10"/>
        <v>3821.6560509554142</v>
      </c>
    </row>
    <row r="133" spans="1:10" ht="20.25" customHeight="1">
      <c r="A133" s="2" t="s">
        <v>334</v>
      </c>
      <c r="B133" s="2" t="s">
        <v>90</v>
      </c>
      <c r="C133" s="6">
        <f t="shared" si="11"/>
        <v>586.1664712778429</v>
      </c>
      <c r="D133" s="2" t="s">
        <v>10</v>
      </c>
      <c r="E133" s="2">
        <v>853</v>
      </c>
      <c r="F133" s="2">
        <v>863</v>
      </c>
      <c r="G133" s="20">
        <f t="shared" si="7"/>
        <v>5861.664712778429</v>
      </c>
      <c r="H133" s="20">
        <f t="shared" si="8"/>
        <v>10</v>
      </c>
      <c r="I133" s="20">
        <f t="shared" si="9"/>
        <v>1.1723329425556859</v>
      </c>
      <c r="J133" s="8">
        <f t="shared" si="10"/>
        <v>5861.664712778429</v>
      </c>
    </row>
    <row r="134" spans="1:10" ht="20.25" customHeight="1">
      <c r="A134" s="2" t="s">
        <v>335</v>
      </c>
      <c r="B134" s="2" t="s">
        <v>0</v>
      </c>
      <c r="C134" s="6">
        <f t="shared" si="11"/>
        <v>2127.659574468085</v>
      </c>
      <c r="D134" s="2" t="s">
        <v>10</v>
      </c>
      <c r="E134" s="2">
        <v>235</v>
      </c>
      <c r="F134" s="2">
        <v>234</v>
      </c>
      <c r="G134" s="20">
        <f t="shared" si="7"/>
        <v>-2127.659574468085</v>
      </c>
      <c r="H134" s="20">
        <f t="shared" si="8"/>
        <v>-1</v>
      </c>
      <c r="I134" s="20">
        <f t="shared" si="9"/>
        <v>-0.425531914893617</v>
      </c>
      <c r="J134" s="8">
        <f t="shared" si="10"/>
        <v>-2127.659574468085</v>
      </c>
    </row>
    <row r="135" spans="1:10" ht="20.25" customHeight="1">
      <c r="A135" s="2" t="s">
        <v>335</v>
      </c>
      <c r="B135" s="2" t="s">
        <v>102</v>
      </c>
      <c r="C135" s="6">
        <f t="shared" si="11"/>
        <v>730.9941520467836</v>
      </c>
      <c r="D135" s="2" t="s">
        <v>10</v>
      </c>
      <c r="E135" s="2">
        <v>684</v>
      </c>
      <c r="F135" s="2">
        <v>687</v>
      </c>
      <c r="G135" s="20">
        <f t="shared" si="7"/>
        <v>2192.9824561403507</v>
      </c>
      <c r="H135" s="20">
        <f t="shared" si="8"/>
        <v>3</v>
      </c>
      <c r="I135" s="20">
        <f t="shared" si="9"/>
        <v>0.43859649122807015</v>
      </c>
      <c r="J135" s="8">
        <f t="shared" si="10"/>
        <v>2192.9824561403507</v>
      </c>
    </row>
    <row r="136" spans="1:10" ht="21" customHeight="1">
      <c r="A136" s="13"/>
      <c r="B136" s="13"/>
      <c r="C136" s="13"/>
      <c r="D136" s="13"/>
      <c r="E136" s="13"/>
      <c r="F136" s="13"/>
      <c r="G136" s="22"/>
      <c r="H136" s="22"/>
      <c r="I136" s="26" t="s">
        <v>73</v>
      </c>
      <c r="J136" s="27">
        <f>SUM(J92:J135)</f>
        <v>146522.17824807361</v>
      </c>
    </row>
    <row r="137" spans="1:10" ht="20.25" customHeight="1">
      <c r="A137" s="2" t="s">
        <v>336</v>
      </c>
      <c r="B137" s="2" t="s">
        <v>87</v>
      </c>
      <c r="C137" s="6">
        <f aca="true" t="shared" si="12" ref="C137:C171">500000/E137</f>
        <v>974.6588693957115</v>
      </c>
      <c r="D137" s="2" t="s">
        <v>11</v>
      </c>
      <c r="E137" s="2">
        <v>513</v>
      </c>
      <c r="F137" s="2">
        <v>508</v>
      </c>
      <c r="G137" s="20">
        <f t="shared" si="7"/>
        <v>4873.294346978557</v>
      </c>
      <c r="H137" s="20">
        <f t="shared" si="8"/>
        <v>4.999999999999999</v>
      </c>
      <c r="I137" s="20">
        <f t="shared" si="9"/>
        <v>0.9746588693957112</v>
      </c>
      <c r="J137" s="8">
        <f t="shared" si="10"/>
        <v>4873.294346978557</v>
      </c>
    </row>
    <row r="138" spans="1:10" ht="20.25" customHeight="1">
      <c r="A138" s="2" t="s">
        <v>336</v>
      </c>
      <c r="B138" s="2" t="s">
        <v>102</v>
      </c>
      <c r="C138" s="6">
        <f t="shared" si="12"/>
        <v>750.7507507507507</v>
      </c>
      <c r="D138" s="2" t="s">
        <v>10</v>
      </c>
      <c r="E138" s="2">
        <v>666</v>
      </c>
      <c r="F138" s="2">
        <v>677</v>
      </c>
      <c r="G138" s="20">
        <f t="shared" si="7"/>
        <v>8258.258258258258</v>
      </c>
      <c r="H138" s="20">
        <f t="shared" si="8"/>
        <v>11</v>
      </c>
      <c r="I138" s="20">
        <f t="shared" si="9"/>
        <v>1.6516516516516515</v>
      </c>
      <c r="J138" s="8">
        <f t="shared" si="10"/>
        <v>8258.258258258258</v>
      </c>
    </row>
    <row r="139" spans="1:10" ht="20.25" customHeight="1">
      <c r="A139" s="2" t="s">
        <v>337</v>
      </c>
      <c r="B139" s="2" t="s">
        <v>102</v>
      </c>
      <c r="C139" s="6">
        <f t="shared" si="12"/>
        <v>758.7253414264036</v>
      </c>
      <c r="D139" s="2" t="s">
        <v>10</v>
      </c>
      <c r="E139" s="2">
        <v>659</v>
      </c>
      <c r="F139" s="2">
        <v>660</v>
      </c>
      <c r="G139" s="20">
        <f aca="true" t="shared" si="13" ref="G139:G203">(IF($D139="SHORT",$E139-$F139,IF($D139="LONG",$F139-$E139)))*$C139</f>
        <v>758.7253414264036</v>
      </c>
      <c r="H139" s="20">
        <f t="shared" si="8"/>
        <v>1</v>
      </c>
      <c r="I139" s="20">
        <f t="shared" si="9"/>
        <v>0.15174506828528073</v>
      </c>
      <c r="J139" s="8">
        <f t="shared" si="10"/>
        <v>758.7253414264036</v>
      </c>
    </row>
    <row r="140" spans="1:10" ht="20.25" customHeight="1">
      <c r="A140" s="2" t="s">
        <v>337</v>
      </c>
      <c r="B140" s="2" t="s">
        <v>289</v>
      </c>
      <c r="C140" s="6">
        <f t="shared" si="12"/>
        <v>305.25030525030525</v>
      </c>
      <c r="D140" s="2" t="s">
        <v>10</v>
      </c>
      <c r="E140" s="2">
        <v>1638</v>
      </c>
      <c r="F140" s="2">
        <v>1654</v>
      </c>
      <c r="G140" s="20">
        <f t="shared" si="13"/>
        <v>4884.004884004884</v>
      </c>
      <c r="H140" s="20">
        <f aca="true" t="shared" si="14" ref="H140:H204">G140/C140</f>
        <v>16</v>
      </c>
      <c r="I140" s="20">
        <f aca="true" t="shared" si="15" ref="I140:I204">H140/E140*100</f>
        <v>0.9768009768009768</v>
      </c>
      <c r="J140" s="8">
        <f aca="true" t="shared" si="16" ref="J140:J204">H140*C140</f>
        <v>4884.004884004884</v>
      </c>
    </row>
    <row r="141" spans="1:10" ht="20.25" customHeight="1">
      <c r="A141" s="2" t="s">
        <v>337</v>
      </c>
      <c r="B141" s="2" t="s">
        <v>18</v>
      </c>
      <c r="C141" s="6">
        <f t="shared" si="12"/>
        <v>716.3323782234957</v>
      </c>
      <c r="D141" s="2" t="s">
        <v>10</v>
      </c>
      <c r="E141" s="2">
        <v>698</v>
      </c>
      <c r="F141" s="2">
        <v>690</v>
      </c>
      <c r="G141" s="20">
        <f t="shared" si="13"/>
        <v>-5730.659025787965</v>
      </c>
      <c r="H141" s="20">
        <f t="shared" si="14"/>
        <v>-8</v>
      </c>
      <c r="I141" s="20">
        <f t="shared" si="15"/>
        <v>-1.146131805157593</v>
      </c>
      <c r="J141" s="8">
        <f t="shared" si="16"/>
        <v>-5730.659025787965</v>
      </c>
    </row>
    <row r="142" spans="1:10" ht="20.25" customHeight="1">
      <c r="A142" s="2" t="s">
        <v>338</v>
      </c>
      <c r="B142" s="2" t="s">
        <v>87</v>
      </c>
      <c r="C142" s="6">
        <f t="shared" si="12"/>
        <v>976.5625</v>
      </c>
      <c r="D142" s="2" t="s">
        <v>10</v>
      </c>
      <c r="E142" s="2">
        <v>512</v>
      </c>
      <c r="F142" s="2">
        <v>521</v>
      </c>
      <c r="G142" s="20">
        <f t="shared" si="13"/>
        <v>8789.0625</v>
      </c>
      <c r="H142" s="20">
        <f t="shared" si="14"/>
        <v>9</v>
      </c>
      <c r="I142" s="20">
        <f t="shared" si="15"/>
        <v>1.7578125</v>
      </c>
      <c r="J142" s="8">
        <f t="shared" si="16"/>
        <v>8789.0625</v>
      </c>
    </row>
    <row r="143" spans="1:10" ht="20.25" customHeight="1">
      <c r="A143" s="2" t="s">
        <v>339</v>
      </c>
      <c r="B143" s="2" t="s">
        <v>87</v>
      </c>
      <c r="C143" s="6">
        <f t="shared" si="12"/>
        <v>1008.0645161290323</v>
      </c>
      <c r="D143" s="2" t="s">
        <v>10</v>
      </c>
      <c r="E143" s="2">
        <v>496</v>
      </c>
      <c r="F143" s="2">
        <v>507</v>
      </c>
      <c r="G143" s="20">
        <f t="shared" si="13"/>
        <v>11088.709677419356</v>
      </c>
      <c r="H143" s="20">
        <f t="shared" si="14"/>
        <v>11</v>
      </c>
      <c r="I143" s="20">
        <f t="shared" si="15"/>
        <v>2.217741935483871</v>
      </c>
      <c r="J143" s="8">
        <f t="shared" si="16"/>
        <v>11088.709677419356</v>
      </c>
    </row>
    <row r="144" spans="1:10" ht="20.25" customHeight="1">
      <c r="A144" s="2" t="s">
        <v>340</v>
      </c>
      <c r="B144" s="2" t="s">
        <v>289</v>
      </c>
      <c r="C144" s="6">
        <f t="shared" si="12"/>
        <v>310.55900621118013</v>
      </c>
      <c r="D144" s="2" t="s">
        <v>10</v>
      </c>
      <c r="E144" s="2">
        <v>1610</v>
      </c>
      <c r="F144" s="2">
        <v>1631</v>
      </c>
      <c r="G144" s="20">
        <f t="shared" si="13"/>
        <v>6521.739130434783</v>
      </c>
      <c r="H144" s="20">
        <f t="shared" si="14"/>
        <v>21</v>
      </c>
      <c r="I144" s="20">
        <f t="shared" si="15"/>
        <v>1.3043478260869565</v>
      </c>
      <c r="J144" s="8">
        <f t="shared" si="16"/>
        <v>6521.739130434783</v>
      </c>
    </row>
    <row r="145" spans="1:10" ht="20.25" customHeight="1">
      <c r="A145" s="2" t="s">
        <v>341</v>
      </c>
      <c r="B145" s="2" t="s">
        <v>3</v>
      </c>
      <c r="C145" s="6">
        <f t="shared" si="12"/>
        <v>636.1323155216285</v>
      </c>
      <c r="D145" s="2" t="s">
        <v>10</v>
      </c>
      <c r="E145" s="2">
        <v>786</v>
      </c>
      <c r="F145" s="2">
        <v>789</v>
      </c>
      <c r="G145" s="20">
        <f t="shared" si="13"/>
        <v>1908.3969465648854</v>
      </c>
      <c r="H145" s="20">
        <f t="shared" si="14"/>
        <v>3</v>
      </c>
      <c r="I145" s="20">
        <f t="shared" si="15"/>
        <v>0.38167938931297707</v>
      </c>
      <c r="J145" s="8">
        <f t="shared" si="16"/>
        <v>1908.3969465648854</v>
      </c>
    </row>
    <row r="146" spans="1:10" ht="20.25" customHeight="1">
      <c r="A146" s="2" t="s">
        <v>341</v>
      </c>
      <c r="B146" s="2" t="s">
        <v>289</v>
      </c>
      <c r="C146" s="6">
        <f t="shared" si="12"/>
        <v>297.6190476190476</v>
      </c>
      <c r="D146" s="2" t="s">
        <v>10</v>
      </c>
      <c r="E146" s="2">
        <v>1680</v>
      </c>
      <c r="F146" s="2">
        <v>1693</v>
      </c>
      <c r="G146" s="20">
        <f t="shared" si="13"/>
        <v>3869.047619047619</v>
      </c>
      <c r="H146" s="20">
        <f t="shared" si="14"/>
        <v>13</v>
      </c>
      <c r="I146" s="20">
        <f t="shared" si="15"/>
        <v>0.7738095238095238</v>
      </c>
      <c r="J146" s="8">
        <f t="shared" si="16"/>
        <v>3869.047619047619</v>
      </c>
    </row>
    <row r="147" spans="1:10" ht="20.25" customHeight="1">
      <c r="A147" s="2" t="s">
        <v>342</v>
      </c>
      <c r="B147" s="2" t="s">
        <v>196</v>
      </c>
      <c r="C147" s="6">
        <f t="shared" si="12"/>
        <v>347.9471120389701</v>
      </c>
      <c r="D147" s="2" t="s">
        <v>10</v>
      </c>
      <c r="E147" s="2">
        <v>1437</v>
      </c>
      <c r="F147" s="2">
        <v>1427</v>
      </c>
      <c r="G147" s="20">
        <f t="shared" si="13"/>
        <v>-3479.471120389701</v>
      </c>
      <c r="H147" s="20">
        <f t="shared" si="14"/>
        <v>-10</v>
      </c>
      <c r="I147" s="20">
        <f t="shared" si="15"/>
        <v>-0.6958942240779402</v>
      </c>
      <c r="J147" s="8">
        <f t="shared" si="16"/>
        <v>-3479.471120389701</v>
      </c>
    </row>
    <row r="148" spans="1:10" ht="20.25" customHeight="1">
      <c r="A148" s="2" t="s">
        <v>343</v>
      </c>
      <c r="B148" s="2" t="s">
        <v>24</v>
      </c>
      <c r="C148" s="6">
        <f t="shared" si="12"/>
        <v>6321.112515802782</v>
      </c>
      <c r="D148" s="2" t="s">
        <v>10</v>
      </c>
      <c r="E148" s="2">
        <v>79.1</v>
      </c>
      <c r="F148" s="2">
        <v>80.6</v>
      </c>
      <c r="G148" s="20">
        <f t="shared" si="13"/>
        <v>9481.668773704172</v>
      </c>
      <c r="H148" s="20">
        <f t="shared" si="14"/>
        <v>1.5</v>
      </c>
      <c r="I148" s="20">
        <f t="shared" si="15"/>
        <v>1.8963337547408345</v>
      </c>
      <c r="J148" s="8">
        <f t="shared" si="16"/>
        <v>9481.668773704172</v>
      </c>
    </row>
    <row r="149" spans="1:10" ht="20.25" customHeight="1">
      <c r="A149" s="2" t="s">
        <v>343</v>
      </c>
      <c r="B149" s="2" t="s">
        <v>102</v>
      </c>
      <c r="C149" s="6">
        <f t="shared" si="12"/>
        <v>718.3908045977012</v>
      </c>
      <c r="D149" s="2" t="s">
        <v>10</v>
      </c>
      <c r="E149" s="2">
        <v>696</v>
      </c>
      <c r="F149" s="2">
        <v>701</v>
      </c>
      <c r="G149" s="20">
        <f t="shared" si="13"/>
        <v>3591.954022988506</v>
      </c>
      <c r="H149" s="20">
        <f t="shared" si="14"/>
        <v>5</v>
      </c>
      <c r="I149" s="20">
        <f t="shared" si="15"/>
        <v>0.7183908045977011</v>
      </c>
      <c r="J149" s="8">
        <f t="shared" si="16"/>
        <v>3591.954022988506</v>
      </c>
    </row>
    <row r="150" spans="1:10" ht="20.25" customHeight="1">
      <c r="A150" s="2" t="s">
        <v>344</v>
      </c>
      <c r="B150" s="2" t="s">
        <v>3</v>
      </c>
      <c r="C150" s="6">
        <f t="shared" si="12"/>
        <v>631.3131313131313</v>
      </c>
      <c r="D150" s="2" t="s">
        <v>10</v>
      </c>
      <c r="E150" s="2">
        <v>792</v>
      </c>
      <c r="F150" s="2">
        <v>798</v>
      </c>
      <c r="G150" s="20">
        <f t="shared" si="13"/>
        <v>3787.878787878788</v>
      </c>
      <c r="H150" s="20">
        <f t="shared" si="14"/>
        <v>6</v>
      </c>
      <c r="I150" s="20">
        <f t="shared" si="15"/>
        <v>0.7575757575757576</v>
      </c>
      <c r="J150" s="8">
        <f t="shared" si="16"/>
        <v>3787.878787878788</v>
      </c>
    </row>
    <row r="151" spans="1:10" ht="20.25" customHeight="1">
      <c r="A151" s="2" t="s">
        <v>344</v>
      </c>
      <c r="B151" s="2" t="s">
        <v>2</v>
      </c>
      <c r="C151" s="6">
        <f t="shared" si="12"/>
        <v>524.6589716684156</v>
      </c>
      <c r="D151" s="2" t="s">
        <v>10</v>
      </c>
      <c r="E151" s="2">
        <v>953</v>
      </c>
      <c r="F151" s="2">
        <v>951</v>
      </c>
      <c r="G151" s="20">
        <f t="shared" si="13"/>
        <v>-1049.3179433368311</v>
      </c>
      <c r="H151" s="20">
        <f t="shared" si="14"/>
        <v>-2</v>
      </c>
      <c r="I151" s="20">
        <f t="shared" si="15"/>
        <v>-0.2098635886673662</v>
      </c>
      <c r="J151" s="8">
        <f t="shared" si="16"/>
        <v>-1049.3179433368311</v>
      </c>
    </row>
    <row r="152" spans="1:10" ht="20.25" customHeight="1">
      <c r="A152" s="2" t="s">
        <v>344</v>
      </c>
      <c r="B152" s="2" t="s">
        <v>117</v>
      </c>
      <c r="C152" s="6">
        <f t="shared" si="12"/>
        <v>994.0357852882704</v>
      </c>
      <c r="D152" s="2" t="s">
        <v>10</v>
      </c>
      <c r="E152" s="2">
        <v>503</v>
      </c>
      <c r="F152" s="2">
        <v>511</v>
      </c>
      <c r="G152" s="20">
        <f t="shared" si="13"/>
        <v>7952.286282306163</v>
      </c>
      <c r="H152" s="20">
        <f t="shared" si="14"/>
        <v>8</v>
      </c>
      <c r="I152" s="20">
        <f t="shared" si="15"/>
        <v>1.5904572564612325</v>
      </c>
      <c r="J152" s="8">
        <f t="shared" si="16"/>
        <v>7952.286282306163</v>
      </c>
    </row>
    <row r="153" spans="1:10" ht="20.25" customHeight="1">
      <c r="A153" s="2" t="s">
        <v>345</v>
      </c>
      <c r="B153" s="2" t="s">
        <v>102</v>
      </c>
      <c r="C153" s="6">
        <f t="shared" si="12"/>
        <v>705.2186177715091</v>
      </c>
      <c r="D153" s="2" t="s">
        <v>10</v>
      </c>
      <c r="E153" s="2">
        <v>709</v>
      </c>
      <c r="F153" s="2">
        <v>715</v>
      </c>
      <c r="G153" s="20">
        <f t="shared" si="13"/>
        <v>4231.311706629054</v>
      </c>
      <c r="H153" s="20">
        <f t="shared" si="14"/>
        <v>5.999999999999999</v>
      </c>
      <c r="I153" s="20">
        <f t="shared" si="15"/>
        <v>0.8462623413258109</v>
      </c>
      <c r="J153" s="8">
        <f t="shared" si="16"/>
        <v>4231.311706629054</v>
      </c>
    </row>
    <row r="154" spans="1:10" ht="20.25" customHeight="1">
      <c r="A154" s="2" t="s">
        <v>345</v>
      </c>
      <c r="B154" s="2" t="s">
        <v>282</v>
      </c>
      <c r="C154" s="6">
        <f t="shared" si="12"/>
        <v>301.56815440289506</v>
      </c>
      <c r="D154" s="2" t="s">
        <v>10</v>
      </c>
      <c r="E154" s="2">
        <v>1658</v>
      </c>
      <c r="F154" s="2">
        <v>1664</v>
      </c>
      <c r="G154" s="20">
        <f t="shared" si="13"/>
        <v>1809.4089264173704</v>
      </c>
      <c r="H154" s="20">
        <f t="shared" si="14"/>
        <v>6</v>
      </c>
      <c r="I154" s="20">
        <f t="shared" si="15"/>
        <v>0.3618817852834741</v>
      </c>
      <c r="J154" s="8">
        <f t="shared" si="16"/>
        <v>1809.4089264173704</v>
      </c>
    </row>
    <row r="155" spans="1:10" ht="20.25" customHeight="1">
      <c r="A155" s="2" t="s">
        <v>346</v>
      </c>
      <c r="B155" s="2" t="s">
        <v>33</v>
      </c>
      <c r="C155" s="6">
        <f t="shared" si="12"/>
        <v>738.5524372230428</v>
      </c>
      <c r="D155" s="2" t="s">
        <v>10</v>
      </c>
      <c r="E155" s="2">
        <v>677</v>
      </c>
      <c r="F155" s="2">
        <v>685</v>
      </c>
      <c r="G155" s="20">
        <f t="shared" si="13"/>
        <v>5908.419497784343</v>
      </c>
      <c r="H155" s="20">
        <f t="shared" si="14"/>
        <v>8</v>
      </c>
      <c r="I155" s="20">
        <f t="shared" si="15"/>
        <v>1.1816838995568686</v>
      </c>
      <c r="J155" s="8">
        <f t="shared" si="16"/>
        <v>5908.419497784343</v>
      </c>
    </row>
    <row r="156" spans="1:10" ht="20.25" customHeight="1">
      <c r="A156" s="2" t="s">
        <v>346</v>
      </c>
      <c r="B156" s="2" t="s">
        <v>3</v>
      </c>
      <c r="C156" s="6">
        <f t="shared" si="12"/>
        <v>661.3756613756614</v>
      </c>
      <c r="D156" s="2" t="s">
        <v>10</v>
      </c>
      <c r="E156" s="2">
        <v>756</v>
      </c>
      <c r="F156" s="2">
        <v>764</v>
      </c>
      <c r="G156" s="20">
        <f t="shared" si="13"/>
        <v>5291.005291005291</v>
      </c>
      <c r="H156" s="20">
        <f t="shared" si="14"/>
        <v>8</v>
      </c>
      <c r="I156" s="20">
        <f t="shared" si="15"/>
        <v>1.0582010582010581</v>
      </c>
      <c r="J156" s="8">
        <f t="shared" si="16"/>
        <v>5291.005291005291</v>
      </c>
    </row>
    <row r="157" spans="1:10" ht="20.25" customHeight="1">
      <c r="A157" s="2" t="s">
        <v>347</v>
      </c>
      <c r="B157" s="2" t="s">
        <v>27</v>
      </c>
      <c r="C157" s="6">
        <f t="shared" si="12"/>
        <v>513.874614594039</v>
      </c>
      <c r="D157" s="2" t="s">
        <v>10</v>
      </c>
      <c r="E157" s="2">
        <v>973</v>
      </c>
      <c r="F157" s="2">
        <v>977</v>
      </c>
      <c r="G157" s="20">
        <f t="shared" si="13"/>
        <v>2055.498458376156</v>
      </c>
      <c r="H157" s="20">
        <f t="shared" si="14"/>
        <v>4</v>
      </c>
      <c r="I157" s="20">
        <f t="shared" si="15"/>
        <v>0.41109969167523125</v>
      </c>
      <c r="J157" s="8">
        <f t="shared" si="16"/>
        <v>2055.498458376156</v>
      </c>
    </row>
    <row r="158" spans="1:10" ht="20.25" customHeight="1">
      <c r="A158" s="2" t="s">
        <v>347</v>
      </c>
      <c r="B158" s="2" t="s">
        <v>2</v>
      </c>
      <c r="C158" s="6">
        <f t="shared" si="12"/>
        <v>546.448087431694</v>
      </c>
      <c r="D158" s="2" t="s">
        <v>10</v>
      </c>
      <c r="E158" s="2">
        <v>915</v>
      </c>
      <c r="F158" s="2">
        <v>922</v>
      </c>
      <c r="G158" s="20">
        <f t="shared" si="13"/>
        <v>3825.136612021858</v>
      </c>
      <c r="H158" s="20">
        <f t="shared" si="14"/>
        <v>7</v>
      </c>
      <c r="I158" s="20">
        <f t="shared" si="15"/>
        <v>0.7650273224043715</v>
      </c>
      <c r="J158" s="8">
        <f t="shared" si="16"/>
        <v>3825.136612021858</v>
      </c>
    </row>
    <row r="159" spans="1:10" ht="20.25" customHeight="1">
      <c r="A159" s="2" t="s">
        <v>348</v>
      </c>
      <c r="B159" s="2" t="s">
        <v>2</v>
      </c>
      <c r="C159" s="6">
        <f t="shared" si="12"/>
        <v>525.2100840336135</v>
      </c>
      <c r="D159" s="2" t="s">
        <v>10</v>
      </c>
      <c r="E159" s="2">
        <v>952</v>
      </c>
      <c r="F159" s="2">
        <v>956</v>
      </c>
      <c r="G159" s="20">
        <f t="shared" si="13"/>
        <v>2100.840336134454</v>
      </c>
      <c r="H159" s="20">
        <f t="shared" si="14"/>
        <v>4</v>
      </c>
      <c r="I159" s="20">
        <f t="shared" si="15"/>
        <v>0.42016806722689076</v>
      </c>
      <c r="J159" s="8">
        <f t="shared" si="16"/>
        <v>2100.840336134454</v>
      </c>
    </row>
    <row r="160" spans="1:10" ht="20.25" customHeight="1">
      <c r="A160" s="2" t="s">
        <v>349</v>
      </c>
      <c r="B160" s="2" t="s">
        <v>80</v>
      </c>
      <c r="C160" s="6">
        <f t="shared" si="12"/>
        <v>473.93364928909955</v>
      </c>
      <c r="D160" s="2" t="s">
        <v>10</v>
      </c>
      <c r="E160" s="2">
        <v>1055</v>
      </c>
      <c r="F160" s="2">
        <v>1063</v>
      </c>
      <c r="G160" s="20">
        <f t="shared" si="13"/>
        <v>3791.4691943127964</v>
      </c>
      <c r="H160" s="20">
        <f t="shared" si="14"/>
        <v>8</v>
      </c>
      <c r="I160" s="20">
        <f t="shared" si="15"/>
        <v>0.7582938388625593</v>
      </c>
      <c r="J160" s="8">
        <f t="shared" si="16"/>
        <v>3791.4691943127964</v>
      </c>
    </row>
    <row r="161" spans="1:10" ht="20.25" customHeight="1">
      <c r="A161" s="2" t="s">
        <v>350</v>
      </c>
      <c r="B161" s="2" t="s">
        <v>33</v>
      </c>
      <c r="C161" s="6">
        <f t="shared" si="12"/>
        <v>695.4102920723227</v>
      </c>
      <c r="D161" s="2" t="s">
        <v>10</v>
      </c>
      <c r="E161" s="2">
        <v>719</v>
      </c>
      <c r="F161" s="2">
        <v>724</v>
      </c>
      <c r="G161" s="20">
        <f t="shared" si="13"/>
        <v>3477.0514603616134</v>
      </c>
      <c r="H161" s="20">
        <f t="shared" si="14"/>
        <v>5</v>
      </c>
      <c r="I161" s="20">
        <f t="shared" si="15"/>
        <v>0.6954102920723227</v>
      </c>
      <c r="J161" s="8">
        <f t="shared" si="16"/>
        <v>3477.0514603616134</v>
      </c>
    </row>
    <row r="162" spans="1:10" ht="20.25" customHeight="1">
      <c r="A162" s="2" t="s">
        <v>350</v>
      </c>
      <c r="B162" s="2" t="s">
        <v>351</v>
      </c>
      <c r="C162" s="6">
        <f t="shared" si="12"/>
        <v>186.42803877703207</v>
      </c>
      <c r="D162" s="2" t="s">
        <v>10</v>
      </c>
      <c r="E162" s="2">
        <v>2682</v>
      </c>
      <c r="F162" s="2">
        <v>2694</v>
      </c>
      <c r="G162" s="20">
        <f t="shared" si="13"/>
        <v>2237.136465324385</v>
      </c>
      <c r="H162" s="20">
        <f t="shared" si="14"/>
        <v>12</v>
      </c>
      <c r="I162" s="20">
        <f t="shared" si="15"/>
        <v>0.44742729306487694</v>
      </c>
      <c r="J162" s="8">
        <f t="shared" si="16"/>
        <v>2237.136465324385</v>
      </c>
    </row>
    <row r="163" spans="1:10" ht="20.25" customHeight="1">
      <c r="A163" s="2" t="s">
        <v>350</v>
      </c>
      <c r="B163" s="2" t="s">
        <v>33</v>
      </c>
      <c r="C163" s="6">
        <f t="shared" si="12"/>
        <v>693.4812760055479</v>
      </c>
      <c r="D163" s="2" t="s">
        <v>10</v>
      </c>
      <c r="E163" s="2">
        <v>721</v>
      </c>
      <c r="F163" s="2">
        <v>725</v>
      </c>
      <c r="G163" s="20">
        <f t="shared" si="13"/>
        <v>2773.9251040221916</v>
      </c>
      <c r="H163" s="20">
        <f t="shared" si="14"/>
        <v>4</v>
      </c>
      <c r="I163" s="20">
        <f t="shared" si="15"/>
        <v>0.5547850208044383</v>
      </c>
      <c r="J163" s="8">
        <f t="shared" si="16"/>
        <v>2773.9251040221916</v>
      </c>
    </row>
    <row r="164" spans="1:10" ht="20.25" customHeight="1">
      <c r="A164" s="2" t="s">
        <v>352</v>
      </c>
      <c r="B164" s="2" t="s">
        <v>351</v>
      </c>
      <c r="C164" s="6">
        <f t="shared" si="12"/>
        <v>187.4062968515742</v>
      </c>
      <c r="D164" s="2" t="s">
        <v>10</v>
      </c>
      <c r="E164" s="2">
        <v>2668</v>
      </c>
      <c r="F164" s="2">
        <v>2673</v>
      </c>
      <c r="G164" s="20">
        <f t="shared" si="13"/>
        <v>937.031484257871</v>
      </c>
      <c r="H164" s="20">
        <f t="shared" si="14"/>
        <v>5</v>
      </c>
      <c r="I164" s="20">
        <f t="shared" si="15"/>
        <v>0.1874062968515742</v>
      </c>
      <c r="J164" s="8">
        <f t="shared" si="16"/>
        <v>937.031484257871</v>
      </c>
    </row>
    <row r="165" spans="1:10" ht="20.25" customHeight="1">
      <c r="A165" s="2" t="s">
        <v>353</v>
      </c>
      <c r="B165" s="2" t="s">
        <v>351</v>
      </c>
      <c r="C165" s="6">
        <f t="shared" si="12"/>
        <v>188.7504718761797</v>
      </c>
      <c r="D165" s="2" t="s">
        <v>10</v>
      </c>
      <c r="E165" s="2">
        <v>2649</v>
      </c>
      <c r="F165" s="2">
        <v>2673</v>
      </c>
      <c r="G165" s="20">
        <f t="shared" si="13"/>
        <v>4530.011325028312</v>
      </c>
      <c r="H165" s="20">
        <f t="shared" si="14"/>
        <v>23.999999999999996</v>
      </c>
      <c r="I165" s="20">
        <f t="shared" si="15"/>
        <v>0.9060022650056624</v>
      </c>
      <c r="J165" s="8">
        <f t="shared" si="16"/>
        <v>4530.011325028312</v>
      </c>
    </row>
    <row r="166" spans="1:10" ht="20.25" customHeight="1">
      <c r="A166" s="2" t="s">
        <v>354</v>
      </c>
      <c r="B166" s="2" t="s">
        <v>249</v>
      </c>
      <c r="C166" s="6">
        <f t="shared" si="12"/>
        <v>970.8737864077669</v>
      </c>
      <c r="D166" s="2" t="s">
        <v>10</v>
      </c>
      <c r="E166" s="2">
        <v>515</v>
      </c>
      <c r="F166" s="2">
        <v>520</v>
      </c>
      <c r="G166" s="20">
        <f t="shared" si="13"/>
        <v>4854.368932038835</v>
      </c>
      <c r="H166" s="20">
        <f t="shared" si="14"/>
        <v>5</v>
      </c>
      <c r="I166" s="20">
        <f t="shared" si="15"/>
        <v>0.9708737864077669</v>
      </c>
      <c r="J166" s="8">
        <f t="shared" si="16"/>
        <v>4854.368932038835</v>
      </c>
    </row>
    <row r="167" spans="1:10" ht="20.25" customHeight="1">
      <c r="A167" s="2" t="s">
        <v>354</v>
      </c>
      <c r="B167" s="2" t="s">
        <v>18</v>
      </c>
      <c r="C167" s="6">
        <f t="shared" si="12"/>
        <v>593.1198102016607</v>
      </c>
      <c r="D167" s="2" t="s">
        <v>11</v>
      </c>
      <c r="E167" s="2">
        <v>843</v>
      </c>
      <c r="F167" s="2">
        <v>838</v>
      </c>
      <c r="G167" s="20">
        <f t="shared" si="13"/>
        <v>2965.5990510083034</v>
      </c>
      <c r="H167" s="20">
        <f t="shared" si="14"/>
        <v>5</v>
      </c>
      <c r="I167" s="20">
        <f t="shared" si="15"/>
        <v>0.5931198102016607</v>
      </c>
      <c r="J167" s="8">
        <f t="shared" si="16"/>
        <v>2965.5990510083034</v>
      </c>
    </row>
    <row r="168" spans="1:10" ht="20.25" customHeight="1">
      <c r="A168" s="2" t="s">
        <v>354</v>
      </c>
      <c r="B168" s="2" t="s">
        <v>18</v>
      </c>
      <c r="C168" s="6">
        <f t="shared" si="12"/>
        <v>591.7159763313609</v>
      </c>
      <c r="D168" s="2" t="s">
        <v>11</v>
      </c>
      <c r="E168" s="2">
        <v>845</v>
      </c>
      <c r="F168" s="2">
        <v>842</v>
      </c>
      <c r="G168" s="20">
        <f t="shared" si="13"/>
        <v>1775.1479289940828</v>
      </c>
      <c r="H168" s="20">
        <f t="shared" si="14"/>
        <v>3</v>
      </c>
      <c r="I168" s="20">
        <f t="shared" si="15"/>
        <v>0.35502958579881655</v>
      </c>
      <c r="J168" s="8">
        <f t="shared" si="16"/>
        <v>1775.1479289940828</v>
      </c>
    </row>
    <row r="169" spans="1:10" ht="20.25" customHeight="1">
      <c r="A169" s="2" t="s">
        <v>355</v>
      </c>
      <c r="B169" s="2" t="s">
        <v>18</v>
      </c>
      <c r="C169" s="6">
        <f t="shared" si="12"/>
        <v>597.3715651135007</v>
      </c>
      <c r="D169" s="2" t="s">
        <v>10</v>
      </c>
      <c r="E169" s="2">
        <v>837</v>
      </c>
      <c r="F169" s="2">
        <v>832</v>
      </c>
      <c r="G169" s="20">
        <f t="shared" si="13"/>
        <v>-2986.8578255675034</v>
      </c>
      <c r="H169" s="20">
        <f t="shared" si="14"/>
        <v>-5</v>
      </c>
      <c r="I169" s="20">
        <f t="shared" si="15"/>
        <v>-0.5973715651135006</v>
      </c>
      <c r="J169" s="8">
        <f t="shared" si="16"/>
        <v>-2986.8578255675034</v>
      </c>
    </row>
    <row r="170" spans="1:10" ht="20.25" customHeight="1">
      <c r="A170" s="2" t="s">
        <v>355</v>
      </c>
      <c r="B170" s="2" t="s">
        <v>356</v>
      </c>
      <c r="C170" s="6">
        <f t="shared" si="12"/>
        <v>531.9148936170212</v>
      </c>
      <c r="D170" s="2" t="s">
        <v>10</v>
      </c>
      <c r="E170" s="2">
        <v>940</v>
      </c>
      <c r="F170" s="2">
        <v>935</v>
      </c>
      <c r="G170" s="20">
        <f t="shared" si="13"/>
        <v>-2659.574468085106</v>
      </c>
      <c r="H170" s="20">
        <f t="shared" si="14"/>
        <v>-5</v>
      </c>
      <c r="I170" s="20">
        <f t="shared" si="15"/>
        <v>-0.5319148936170213</v>
      </c>
      <c r="J170" s="8">
        <f t="shared" si="16"/>
        <v>-2659.574468085106</v>
      </c>
    </row>
    <row r="171" spans="1:10" ht="20.25" customHeight="1">
      <c r="A171" s="2" t="s">
        <v>357</v>
      </c>
      <c r="B171" s="2" t="s">
        <v>351</v>
      </c>
      <c r="C171" s="6">
        <f t="shared" si="12"/>
        <v>191.79133103183736</v>
      </c>
      <c r="D171" s="2" t="s">
        <v>10</v>
      </c>
      <c r="E171" s="2">
        <v>2607</v>
      </c>
      <c r="F171" s="2">
        <v>2629</v>
      </c>
      <c r="G171" s="20">
        <f t="shared" si="13"/>
        <v>4219.4092827004215</v>
      </c>
      <c r="H171" s="20">
        <f t="shared" si="14"/>
        <v>21.999999999999996</v>
      </c>
      <c r="I171" s="20">
        <f t="shared" si="15"/>
        <v>0.8438818565400843</v>
      </c>
      <c r="J171" s="8">
        <f t="shared" si="16"/>
        <v>4219.4092827004215</v>
      </c>
    </row>
    <row r="172" spans="1:10" ht="21" customHeight="1">
      <c r="A172" s="13"/>
      <c r="B172" s="13"/>
      <c r="C172" s="13"/>
      <c r="D172" s="13"/>
      <c r="E172" s="13"/>
      <c r="F172" s="13"/>
      <c r="G172" s="22"/>
      <c r="H172" s="22"/>
      <c r="I172" s="26" t="s">
        <v>73</v>
      </c>
      <c r="J172" s="27">
        <f>SUM(J137:J171)</f>
        <v>116641.9172442626</v>
      </c>
    </row>
    <row r="173" spans="1:10" ht="20.25" customHeight="1">
      <c r="A173" s="2" t="s">
        <v>358</v>
      </c>
      <c r="B173" s="2" t="s">
        <v>21</v>
      </c>
      <c r="C173" s="6">
        <f aca="true" t="shared" si="17" ref="C173:C217">500000/E173</f>
        <v>1149.4252873563219</v>
      </c>
      <c r="D173" s="2" t="s">
        <v>10</v>
      </c>
      <c r="E173" s="2">
        <v>435</v>
      </c>
      <c r="F173" s="2">
        <v>445</v>
      </c>
      <c r="G173" s="20">
        <f t="shared" si="13"/>
        <v>11494.252873563219</v>
      </c>
      <c r="H173" s="20">
        <f t="shared" si="14"/>
        <v>10</v>
      </c>
      <c r="I173" s="20">
        <f t="shared" si="15"/>
        <v>2.2988505747126435</v>
      </c>
      <c r="J173" s="8">
        <f t="shared" si="16"/>
        <v>11494.252873563219</v>
      </c>
    </row>
    <row r="174" spans="1:10" ht="20.25" customHeight="1">
      <c r="A174" s="2" t="s">
        <v>358</v>
      </c>
      <c r="B174" s="2" t="s">
        <v>18</v>
      </c>
      <c r="C174" s="6">
        <f t="shared" si="17"/>
        <v>611.9951040391677</v>
      </c>
      <c r="D174" s="2" t="s">
        <v>10</v>
      </c>
      <c r="E174" s="2">
        <v>817</v>
      </c>
      <c r="F174" s="2">
        <v>832</v>
      </c>
      <c r="G174" s="20">
        <f t="shared" si="13"/>
        <v>9179.926560587515</v>
      </c>
      <c r="H174" s="20">
        <f t="shared" si="14"/>
        <v>15</v>
      </c>
      <c r="I174" s="20">
        <f t="shared" si="15"/>
        <v>1.8359853121175032</v>
      </c>
      <c r="J174" s="8">
        <f t="shared" si="16"/>
        <v>9179.926560587515</v>
      </c>
    </row>
    <row r="175" spans="1:10" ht="20.25" customHeight="1">
      <c r="A175" s="2" t="s">
        <v>359</v>
      </c>
      <c r="B175" s="2" t="s">
        <v>0</v>
      </c>
      <c r="C175" s="6">
        <f t="shared" si="17"/>
        <v>2057.61316872428</v>
      </c>
      <c r="D175" s="2" t="s">
        <v>10</v>
      </c>
      <c r="E175" s="2">
        <v>243</v>
      </c>
      <c r="F175" s="2">
        <v>248</v>
      </c>
      <c r="G175" s="20">
        <f t="shared" si="13"/>
        <v>10288.0658436214</v>
      </c>
      <c r="H175" s="20">
        <f t="shared" si="14"/>
        <v>5</v>
      </c>
      <c r="I175" s="20">
        <f t="shared" si="15"/>
        <v>2.05761316872428</v>
      </c>
      <c r="J175" s="8">
        <f t="shared" si="16"/>
        <v>10288.0658436214</v>
      </c>
    </row>
    <row r="176" spans="1:10" ht="20.25" customHeight="1">
      <c r="A176" s="2" t="s">
        <v>360</v>
      </c>
      <c r="B176" s="2" t="s">
        <v>361</v>
      </c>
      <c r="C176" s="6">
        <f t="shared" si="17"/>
        <v>1014.1987829614604</v>
      </c>
      <c r="D176" s="2" t="s">
        <v>10</v>
      </c>
      <c r="E176" s="2">
        <v>493</v>
      </c>
      <c r="F176" s="2">
        <v>494</v>
      </c>
      <c r="G176" s="20">
        <f t="shared" si="13"/>
        <v>1014.1987829614604</v>
      </c>
      <c r="H176" s="20">
        <f t="shared" si="14"/>
        <v>1</v>
      </c>
      <c r="I176" s="20">
        <f t="shared" si="15"/>
        <v>0.2028397565922921</v>
      </c>
      <c r="J176" s="8">
        <f t="shared" si="16"/>
        <v>1014.1987829614604</v>
      </c>
    </row>
    <row r="177" spans="1:10" ht="20.25" customHeight="1">
      <c r="A177" s="2" t="s">
        <v>362</v>
      </c>
      <c r="B177" s="2" t="s">
        <v>88</v>
      </c>
      <c r="C177" s="6">
        <f t="shared" si="17"/>
        <v>968.9922480620155</v>
      </c>
      <c r="D177" s="2" t="s">
        <v>10</v>
      </c>
      <c r="E177" s="2">
        <v>516</v>
      </c>
      <c r="F177" s="2">
        <v>511</v>
      </c>
      <c r="G177" s="20">
        <f t="shared" si="13"/>
        <v>-4844.961240310077</v>
      </c>
      <c r="H177" s="20">
        <f t="shared" si="14"/>
        <v>-5</v>
      </c>
      <c r="I177" s="20">
        <f t="shared" si="15"/>
        <v>-0.9689922480620154</v>
      </c>
      <c r="J177" s="8">
        <f t="shared" si="16"/>
        <v>-4844.961240310077</v>
      </c>
    </row>
    <row r="178" spans="1:10" ht="20.25" customHeight="1">
      <c r="A178" s="2" t="s">
        <v>363</v>
      </c>
      <c r="B178" s="2" t="s">
        <v>22</v>
      </c>
      <c r="C178" s="6">
        <f t="shared" si="17"/>
        <v>4873.294346978558</v>
      </c>
      <c r="D178" s="2" t="s">
        <v>10</v>
      </c>
      <c r="E178" s="2">
        <v>102.6</v>
      </c>
      <c r="F178" s="2">
        <v>104</v>
      </c>
      <c r="G178" s="20">
        <f t="shared" si="13"/>
        <v>6822.612085770009</v>
      </c>
      <c r="H178" s="20">
        <f t="shared" si="14"/>
        <v>1.4000000000000057</v>
      </c>
      <c r="I178" s="20">
        <f t="shared" si="15"/>
        <v>1.3645224171540018</v>
      </c>
      <c r="J178" s="8">
        <f t="shared" si="16"/>
        <v>6822.612085770009</v>
      </c>
    </row>
    <row r="179" spans="1:10" ht="20.25" customHeight="1">
      <c r="A179" s="2" t="s">
        <v>363</v>
      </c>
      <c r="B179" s="2" t="s">
        <v>88</v>
      </c>
      <c r="C179" s="6">
        <f t="shared" si="17"/>
        <v>946.969696969697</v>
      </c>
      <c r="D179" s="2" t="s">
        <v>10</v>
      </c>
      <c r="E179" s="2">
        <v>528</v>
      </c>
      <c r="F179" s="2">
        <v>536</v>
      </c>
      <c r="G179" s="20">
        <f t="shared" si="13"/>
        <v>7575.757575757576</v>
      </c>
      <c r="H179" s="20">
        <f t="shared" si="14"/>
        <v>8</v>
      </c>
      <c r="I179" s="20">
        <f t="shared" si="15"/>
        <v>1.5151515151515151</v>
      </c>
      <c r="J179" s="8">
        <f t="shared" si="16"/>
        <v>7575.757575757576</v>
      </c>
    </row>
    <row r="180" spans="1:10" ht="20.25" customHeight="1">
      <c r="A180" s="2" t="s">
        <v>364</v>
      </c>
      <c r="B180" s="2" t="s">
        <v>365</v>
      </c>
      <c r="C180" s="6">
        <f t="shared" si="17"/>
        <v>1737.9214459506431</v>
      </c>
      <c r="D180" s="2" t="s">
        <v>10</v>
      </c>
      <c r="E180" s="2">
        <v>287.7</v>
      </c>
      <c r="F180" s="2">
        <v>288</v>
      </c>
      <c r="G180" s="20">
        <f t="shared" si="13"/>
        <v>521.3764337852127</v>
      </c>
      <c r="H180" s="20">
        <f t="shared" si="14"/>
        <v>0.30000000000001137</v>
      </c>
      <c r="I180" s="20">
        <f t="shared" si="15"/>
        <v>0.10427528675704253</v>
      </c>
      <c r="J180" s="8">
        <f t="shared" si="16"/>
        <v>521.3764337852127</v>
      </c>
    </row>
    <row r="181" spans="1:10" ht="20.25" customHeight="1">
      <c r="A181" s="2" t="s">
        <v>364</v>
      </c>
      <c r="B181" s="2" t="s">
        <v>249</v>
      </c>
      <c r="C181" s="6">
        <f t="shared" si="17"/>
        <v>1012.965964343598</v>
      </c>
      <c r="D181" s="2" t="s">
        <v>10</v>
      </c>
      <c r="E181" s="2">
        <v>493.6</v>
      </c>
      <c r="F181" s="2">
        <v>499.5</v>
      </c>
      <c r="G181" s="20">
        <f t="shared" si="13"/>
        <v>5976.499189627205</v>
      </c>
      <c r="H181" s="20">
        <f t="shared" si="14"/>
        <v>5.899999999999977</v>
      </c>
      <c r="I181" s="20">
        <f t="shared" si="15"/>
        <v>1.195299837925441</v>
      </c>
      <c r="J181" s="8">
        <f t="shared" si="16"/>
        <v>5976.499189627205</v>
      </c>
    </row>
    <row r="182" spans="1:10" ht="20.25" customHeight="1">
      <c r="A182" s="2" t="s">
        <v>366</v>
      </c>
      <c r="B182" s="2" t="s">
        <v>23</v>
      </c>
      <c r="C182" s="6">
        <f t="shared" si="17"/>
        <v>1146.788990825688</v>
      </c>
      <c r="D182" s="2" t="s">
        <v>10</v>
      </c>
      <c r="E182" s="2">
        <v>436</v>
      </c>
      <c r="F182" s="2">
        <v>435.5</v>
      </c>
      <c r="G182" s="20">
        <f t="shared" si="13"/>
        <v>-573.394495412844</v>
      </c>
      <c r="H182" s="20">
        <f t="shared" si="14"/>
        <v>-0.5</v>
      </c>
      <c r="I182" s="20">
        <f t="shared" si="15"/>
        <v>-0.11467889908256881</v>
      </c>
      <c r="J182" s="8">
        <f t="shared" si="16"/>
        <v>-573.394495412844</v>
      </c>
    </row>
    <row r="183" spans="1:10" ht="20.25" customHeight="1">
      <c r="A183" s="2" t="s">
        <v>366</v>
      </c>
      <c r="B183" s="2" t="s">
        <v>18</v>
      </c>
      <c r="C183" s="6">
        <f t="shared" si="17"/>
        <v>606.060606060606</v>
      </c>
      <c r="D183" s="2" t="s">
        <v>10</v>
      </c>
      <c r="E183" s="2">
        <v>825</v>
      </c>
      <c r="F183" s="2">
        <v>825</v>
      </c>
      <c r="G183" s="20">
        <f t="shared" si="13"/>
        <v>0</v>
      </c>
      <c r="H183" s="20">
        <f t="shared" si="14"/>
        <v>0</v>
      </c>
      <c r="I183" s="20">
        <f t="shared" si="15"/>
        <v>0</v>
      </c>
      <c r="J183" s="8">
        <f t="shared" si="16"/>
        <v>0</v>
      </c>
    </row>
    <row r="184" spans="1:10" ht="20.25" customHeight="1">
      <c r="A184" s="2" t="s">
        <v>367</v>
      </c>
      <c r="B184" s="2" t="s">
        <v>88</v>
      </c>
      <c r="C184" s="6">
        <f t="shared" si="17"/>
        <v>965.9969088098918</v>
      </c>
      <c r="D184" s="2" t="s">
        <v>10</v>
      </c>
      <c r="E184" s="2">
        <v>517.6</v>
      </c>
      <c r="F184" s="2">
        <v>525</v>
      </c>
      <c r="G184" s="20">
        <f t="shared" si="13"/>
        <v>7148.377125193178</v>
      </c>
      <c r="H184" s="20">
        <f t="shared" si="14"/>
        <v>7.399999999999977</v>
      </c>
      <c r="I184" s="20">
        <f t="shared" si="15"/>
        <v>1.4296754250386354</v>
      </c>
      <c r="J184" s="8">
        <f t="shared" si="16"/>
        <v>7148.377125193178</v>
      </c>
    </row>
    <row r="185" spans="1:10" ht="20.25" customHeight="1">
      <c r="A185" s="2" t="s">
        <v>367</v>
      </c>
      <c r="B185" s="2" t="s">
        <v>368</v>
      </c>
      <c r="C185" s="6">
        <f t="shared" si="17"/>
        <v>552.4861878453039</v>
      </c>
      <c r="D185" s="2" t="s">
        <v>10</v>
      </c>
      <c r="E185" s="2">
        <v>905</v>
      </c>
      <c r="F185" s="2">
        <v>913</v>
      </c>
      <c r="G185" s="20">
        <f t="shared" si="13"/>
        <v>4419.889502762431</v>
      </c>
      <c r="H185" s="20">
        <f t="shared" si="14"/>
        <v>8</v>
      </c>
      <c r="I185" s="20">
        <f t="shared" si="15"/>
        <v>0.8839779005524863</v>
      </c>
      <c r="J185" s="8">
        <f t="shared" si="16"/>
        <v>4419.889502762431</v>
      </c>
    </row>
    <row r="186" spans="1:10" ht="20.25" customHeight="1">
      <c r="A186" s="2" t="s">
        <v>369</v>
      </c>
      <c r="B186" s="2" t="s">
        <v>88</v>
      </c>
      <c r="C186" s="6">
        <f t="shared" si="17"/>
        <v>905.7971014492754</v>
      </c>
      <c r="D186" s="2" t="s">
        <v>10</v>
      </c>
      <c r="E186" s="2">
        <v>552</v>
      </c>
      <c r="F186" s="2">
        <v>560</v>
      </c>
      <c r="G186" s="20">
        <f t="shared" si="13"/>
        <v>7246.376811594203</v>
      </c>
      <c r="H186" s="20">
        <f t="shared" si="14"/>
        <v>8</v>
      </c>
      <c r="I186" s="20">
        <f t="shared" si="15"/>
        <v>1.4492753623188406</v>
      </c>
      <c r="J186" s="8">
        <f t="shared" si="16"/>
        <v>7246.376811594203</v>
      </c>
    </row>
    <row r="187" spans="1:10" ht="20.25" customHeight="1">
      <c r="A187" s="2" t="s">
        <v>369</v>
      </c>
      <c r="B187" s="2" t="s">
        <v>134</v>
      </c>
      <c r="C187" s="6">
        <f t="shared" si="17"/>
        <v>988.1422924901186</v>
      </c>
      <c r="D187" s="2" t="s">
        <v>10</v>
      </c>
      <c r="E187" s="2">
        <v>506</v>
      </c>
      <c r="F187" s="2">
        <v>501</v>
      </c>
      <c r="G187" s="20">
        <f t="shared" si="13"/>
        <v>-4940.711462450593</v>
      </c>
      <c r="H187" s="20">
        <f t="shared" si="14"/>
        <v>-5</v>
      </c>
      <c r="I187" s="20">
        <f t="shared" si="15"/>
        <v>-0.9881422924901186</v>
      </c>
      <c r="J187" s="8">
        <f t="shared" si="16"/>
        <v>-4940.711462450593</v>
      </c>
    </row>
    <row r="188" spans="1:10" ht="20.25" customHeight="1">
      <c r="A188" s="2" t="s">
        <v>370</v>
      </c>
      <c r="B188" s="2" t="s">
        <v>88</v>
      </c>
      <c r="C188" s="6">
        <f t="shared" si="17"/>
        <v>896.0573476702509</v>
      </c>
      <c r="D188" s="2" t="s">
        <v>11</v>
      </c>
      <c r="E188" s="2">
        <v>558</v>
      </c>
      <c r="F188" s="2">
        <v>549</v>
      </c>
      <c r="G188" s="20">
        <f t="shared" si="13"/>
        <v>8064.5161290322585</v>
      </c>
      <c r="H188" s="20">
        <f t="shared" si="14"/>
        <v>9</v>
      </c>
      <c r="I188" s="20">
        <f t="shared" si="15"/>
        <v>1.6129032258064515</v>
      </c>
      <c r="J188" s="8">
        <f t="shared" si="16"/>
        <v>8064.5161290322585</v>
      </c>
    </row>
    <row r="189" spans="1:10" ht="20.25" customHeight="1">
      <c r="A189" s="2" t="s">
        <v>370</v>
      </c>
      <c r="B189" s="2" t="s">
        <v>0</v>
      </c>
      <c r="C189" s="6">
        <f t="shared" si="17"/>
        <v>2123.1422505307855</v>
      </c>
      <c r="D189" s="2" t="s">
        <v>11</v>
      </c>
      <c r="E189" s="2">
        <v>235.5</v>
      </c>
      <c r="F189" s="2">
        <v>236</v>
      </c>
      <c r="G189" s="20">
        <f t="shared" si="13"/>
        <v>-1061.5711252653928</v>
      </c>
      <c r="H189" s="20">
        <f t="shared" si="14"/>
        <v>-0.5</v>
      </c>
      <c r="I189" s="20">
        <f t="shared" si="15"/>
        <v>-0.21231422505307856</v>
      </c>
      <c r="J189" s="8">
        <f t="shared" si="16"/>
        <v>-1061.5711252653928</v>
      </c>
    </row>
    <row r="190" spans="1:10" ht="20.25" customHeight="1">
      <c r="A190" s="2" t="s">
        <v>371</v>
      </c>
      <c r="B190" s="2" t="s">
        <v>24</v>
      </c>
      <c r="C190" s="6">
        <f t="shared" si="17"/>
        <v>5476.45125958379</v>
      </c>
      <c r="D190" s="2" t="s">
        <v>10</v>
      </c>
      <c r="E190" s="2">
        <v>91.3</v>
      </c>
      <c r="F190" s="2">
        <v>90</v>
      </c>
      <c r="G190" s="20">
        <f t="shared" si="13"/>
        <v>-7119.386637458911</v>
      </c>
      <c r="H190" s="20">
        <f t="shared" si="14"/>
        <v>-1.2999999999999972</v>
      </c>
      <c r="I190" s="20">
        <f t="shared" si="15"/>
        <v>-1.4238773274917822</v>
      </c>
      <c r="J190" s="8">
        <f t="shared" si="16"/>
        <v>-7119.386637458911</v>
      </c>
    </row>
    <row r="191" spans="1:10" ht="20.25" customHeight="1">
      <c r="A191" s="2" t="s">
        <v>371</v>
      </c>
      <c r="B191" s="2" t="s">
        <v>18</v>
      </c>
      <c r="C191" s="6">
        <f t="shared" si="17"/>
        <v>608.272506082725</v>
      </c>
      <c r="D191" s="2" t="s">
        <v>10</v>
      </c>
      <c r="E191" s="2">
        <v>822</v>
      </c>
      <c r="F191" s="2">
        <v>814</v>
      </c>
      <c r="G191" s="20">
        <f t="shared" si="13"/>
        <v>-4866.1800486618</v>
      </c>
      <c r="H191" s="20">
        <f t="shared" si="14"/>
        <v>-8</v>
      </c>
      <c r="I191" s="20">
        <f t="shared" si="15"/>
        <v>-0.9732360097323601</v>
      </c>
      <c r="J191" s="8">
        <f t="shared" si="16"/>
        <v>-4866.1800486618</v>
      </c>
    </row>
    <row r="192" spans="1:10" ht="20.25" customHeight="1">
      <c r="A192" s="2" t="s">
        <v>372</v>
      </c>
      <c r="B192" s="2" t="s">
        <v>18</v>
      </c>
      <c r="C192" s="6">
        <f t="shared" si="17"/>
        <v>612.7450980392157</v>
      </c>
      <c r="D192" s="2" t="s">
        <v>10</v>
      </c>
      <c r="E192" s="2">
        <v>816</v>
      </c>
      <c r="F192" s="2">
        <v>821</v>
      </c>
      <c r="G192" s="20">
        <f t="shared" si="13"/>
        <v>3063.7254901960787</v>
      </c>
      <c r="H192" s="20">
        <f t="shared" si="14"/>
        <v>5</v>
      </c>
      <c r="I192" s="20">
        <f t="shared" si="15"/>
        <v>0.6127450980392157</v>
      </c>
      <c r="J192" s="8">
        <f t="shared" si="16"/>
        <v>3063.7254901960787</v>
      </c>
    </row>
    <row r="193" spans="1:10" ht="20.25" customHeight="1">
      <c r="A193" s="2" t="s">
        <v>372</v>
      </c>
      <c r="B193" s="2" t="s">
        <v>88</v>
      </c>
      <c r="C193" s="6">
        <f t="shared" si="17"/>
        <v>904.1591320072333</v>
      </c>
      <c r="D193" s="2" t="s">
        <v>10</v>
      </c>
      <c r="E193" s="2">
        <v>553</v>
      </c>
      <c r="F193" s="2">
        <v>561</v>
      </c>
      <c r="G193" s="20">
        <f t="shared" si="13"/>
        <v>7233.273056057867</v>
      </c>
      <c r="H193" s="20">
        <f t="shared" si="14"/>
        <v>8</v>
      </c>
      <c r="I193" s="20">
        <f t="shared" si="15"/>
        <v>1.4466546112115732</v>
      </c>
      <c r="J193" s="8">
        <f t="shared" si="16"/>
        <v>7233.273056057867</v>
      </c>
    </row>
    <row r="194" spans="1:10" ht="20.25" customHeight="1">
      <c r="A194" s="2" t="s">
        <v>372</v>
      </c>
      <c r="B194" s="2" t="s">
        <v>25</v>
      </c>
      <c r="C194" s="6">
        <f t="shared" si="17"/>
        <v>1262.6262626262626</v>
      </c>
      <c r="D194" s="2" t="s">
        <v>10</v>
      </c>
      <c r="E194" s="2">
        <v>396</v>
      </c>
      <c r="F194" s="2">
        <v>395</v>
      </c>
      <c r="G194" s="20">
        <f t="shared" si="13"/>
        <v>-1262.6262626262626</v>
      </c>
      <c r="H194" s="20">
        <f t="shared" si="14"/>
        <v>-1</v>
      </c>
      <c r="I194" s="20">
        <f t="shared" si="15"/>
        <v>-0.25252525252525254</v>
      </c>
      <c r="J194" s="8">
        <f t="shared" si="16"/>
        <v>-1262.6262626262626</v>
      </c>
    </row>
    <row r="195" spans="1:10" ht="20.25" customHeight="1">
      <c r="A195" s="2" t="s">
        <v>373</v>
      </c>
      <c r="B195" s="2" t="s">
        <v>18</v>
      </c>
      <c r="C195" s="6">
        <f t="shared" si="17"/>
        <v>617.283950617284</v>
      </c>
      <c r="D195" s="2" t="s">
        <v>11</v>
      </c>
      <c r="E195" s="2">
        <v>810</v>
      </c>
      <c r="F195" s="2">
        <v>801</v>
      </c>
      <c r="G195" s="20">
        <f t="shared" si="13"/>
        <v>5555.555555555556</v>
      </c>
      <c r="H195" s="20">
        <f t="shared" si="14"/>
        <v>9</v>
      </c>
      <c r="I195" s="20">
        <f t="shared" si="15"/>
        <v>1.1111111111111112</v>
      </c>
      <c r="J195" s="8">
        <f t="shared" si="16"/>
        <v>5555.555555555556</v>
      </c>
    </row>
    <row r="196" spans="1:10" ht="20.25" customHeight="1">
      <c r="A196" s="2" t="s">
        <v>374</v>
      </c>
      <c r="B196" s="2" t="s">
        <v>375</v>
      </c>
      <c r="C196" s="6">
        <f t="shared" si="17"/>
        <v>1788.9087656529516</v>
      </c>
      <c r="D196" s="2" t="s">
        <v>10</v>
      </c>
      <c r="E196" s="2">
        <v>279.5</v>
      </c>
      <c r="F196" s="2">
        <v>282.5</v>
      </c>
      <c r="G196" s="20">
        <f t="shared" si="13"/>
        <v>5366.726296958855</v>
      </c>
      <c r="H196" s="20">
        <f t="shared" si="14"/>
        <v>3</v>
      </c>
      <c r="I196" s="20">
        <f t="shared" si="15"/>
        <v>1.073345259391771</v>
      </c>
      <c r="J196" s="8">
        <f t="shared" si="16"/>
        <v>5366.726296958855</v>
      </c>
    </row>
    <row r="197" spans="1:10" ht="20.25" customHeight="1">
      <c r="A197" s="2" t="s">
        <v>376</v>
      </c>
      <c r="B197" s="2" t="s">
        <v>18</v>
      </c>
      <c r="C197" s="6">
        <f t="shared" si="17"/>
        <v>632.9113924050633</v>
      </c>
      <c r="D197" s="2" t="s">
        <v>10</v>
      </c>
      <c r="E197" s="2">
        <v>790</v>
      </c>
      <c r="F197" s="2">
        <v>802</v>
      </c>
      <c r="G197" s="20">
        <f t="shared" si="13"/>
        <v>7594.93670886076</v>
      </c>
      <c r="H197" s="20">
        <f t="shared" si="14"/>
        <v>12</v>
      </c>
      <c r="I197" s="20">
        <f t="shared" si="15"/>
        <v>1.5189873417721518</v>
      </c>
      <c r="J197" s="8">
        <f t="shared" si="16"/>
        <v>7594.93670886076</v>
      </c>
    </row>
    <row r="198" spans="1:10" ht="20.25" customHeight="1">
      <c r="A198" s="2" t="s">
        <v>376</v>
      </c>
      <c r="B198" s="2" t="s">
        <v>26</v>
      </c>
      <c r="C198" s="6">
        <f t="shared" si="17"/>
        <v>782.4726134585289</v>
      </c>
      <c r="D198" s="2" t="s">
        <v>11</v>
      </c>
      <c r="E198" s="2">
        <v>639</v>
      </c>
      <c r="F198" s="2">
        <v>631</v>
      </c>
      <c r="G198" s="20">
        <f t="shared" si="13"/>
        <v>6259.7809076682315</v>
      </c>
      <c r="H198" s="20">
        <f t="shared" si="14"/>
        <v>8</v>
      </c>
      <c r="I198" s="20">
        <f t="shared" si="15"/>
        <v>1.2519561815336464</v>
      </c>
      <c r="J198" s="8">
        <f t="shared" si="16"/>
        <v>6259.7809076682315</v>
      </c>
    </row>
    <row r="199" spans="1:10" ht="20.25" customHeight="1">
      <c r="A199" s="2" t="s">
        <v>376</v>
      </c>
      <c r="B199" s="2" t="s">
        <v>18</v>
      </c>
      <c r="C199" s="6">
        <f t="shared" si="17"/>
        <v>615.7635467980296</v>
      </c>
      <c r="D199" s="2" t="s">
        <v>11</v>
      </c>
      <c r="E199" s="2">
        <v>812</v>
      </c>
      <c r="F199" s="2">
        <v>804</v>
      </c>
      <c r="G199" s="20">
        <f t="shared" si="13"/>
        <v>4926.108374384236</v>
      </c>
      <c r="H199" s="20">
        <f t="shared" si="14"/>
        <v>8</v>
      </c>
      <c r="I199" s="20">
        <f t="shared" si="15"/>
        <v>0.9852216748768473</v>
      </c>
      <c r="J199" s="8">
        <f t="shared" si="16"/>
        <v>4926.108374384236</v>
      </c>
    </row>
    <row r="200" spans="1:10" ht="20.25" customHeight="1">
      <c r="A200" s="2" t="s">
        <v>377</v>
      </c>
      <c r="B200" s="2" t="s">
        <v>87</v>
      </c>
      <c r="C200" s="6">
        <f t="shared" si="17"/>
        <v>963.3911368015414</v>
      </c>
      <c r="D200" s="2" t="s">
        <v>10</v>
      </c>
      <c r="E200" s="2">
        <v>519</v>
      </c>
      <c r="F200" s="2">
        <v>518</v>
      </c>
      <c r="G200" s="20">
        <f t="shared" si="13"/>
        <v>-963.3911368015414</v>
      </c>
      <c r="H200" s="20">
        <f t="shared" si="14"/>
        <v>-1</v>
      </c>
      <c r="I200" s="20">
        <f t="shared" si="15"/>
        <v>-0.1926782273603083</v>
      </c>
      <c r="J200" s="8">
        <f t="shared" si="16"/>
        <v>-963.3911368015414</v>
      </c>
    </row>
    <row r="201" spans="1:10" ht="20.25" customHeight="1">
      <c r="A201" s="2" t="s">
        <v>377</v>
      </c>
      <c r="B201" s="2" t="s">
        <v>18</v>
      </c>
      <c r="C201" s="6">
        <f t="shared" si="17"/>
        <v>618.8118811881188</v>
      </c>
      <c r="D201" s="2" t="s">
        <v>10</v>
      </c>
      <c r="E201" s="2">
        <v>808</v>
      </c>
      <c r="F201" s="2">
        <v>811</v>
      </c>
      <c r="G201" s="20">
        <f t="shared" si="13"/>
        <v>1856.4356435643565</v>
      </c>
      <c r="H201" s="20">
        <f t="shared" si="14"/>
        <v>3</v>
      </c>
      <c r="I201" s="20">
        <f t="shared" si="15"/>
        <v>0.3712871287128713</v>
      </c>
      <c r="J201" s="8">
        <f t="shared" si="16"/>
        <v>1856.4356435643565</v>
      </c>
    </row>
    <row r="202" spans="1:10" ht="20.25" customHeight="1">
      <c r="A202" s="2" t="s">
        <v>378</v>
      </c>
      <c r="B202" s="2" t="s">
        <v>379</v>
      </c>
      <c r="C202" s="6">
        <f t="shared" si="17"/>
        <v>1144.1647597254005</v>
      </c>
      <c r="D202" s="2" t="s">
        <v>10</v>
      </c>
      <c r="E202" s="2">
        <v>437</v>
      </c>
      <c r="F202" s="2">
        <v>435</v>
      </c>
      <c r="G202" s="20">
        <f t="shared" si="13"/>
        <v>-2288.329519450801</v>
      </c>
      <c r="H202" s="20">
        <f t="shared" si="14"/>
        <v>-2</v>
      </c>
      <c r="I202" s="20">
        <f t="shared" si="15"/>
        <v>-0.4576659038901602</v>
      </c>
      <c r="J202" s="8">
        <f t="shared" si="16"/>
        <v>-2288.329519450801</v>
      </c>
    </row>
    <row r="203" spans="1:10" ht="20.25" customHeight="1">
      <c r="A203" s="2" t="s">
        <v>378</v>
      </c>
      <c r="B203" s="2" t="s">
        <v>26</v>
      </c>
      <c r="C203" s="6">
        <f t="shared" si="17"/>
        <v>802.5682182985554</v>
      </c>
      <c r="D203" s="2" t="s">
        <v>10</v>
      </c>
      <c r="E203" s="2">
        <v>623</v>
      </c>
      <c r="F203" s="2">
        <v>630</v>
      </c>
      <c r="G203" s="20">
        <f t="shared" si="13"/>
        <v>5617.9775280898875</v>
      </c>
      <c r="H203" s="20">
        <f t="shared" si="14"/>
        <v>7</v>
      </c>
      <c r="I203" s="20">
        <f t="shared" si="15"/>
        <v>1.1235955056179776</v>
      </c>
      <c r="J203" s="8">
        <f t="shared" si="16"/>
        <v>5617.9775280898875</v>
      </c>
    </row>
    <row r="204" spans="1:10" ht="20.25" customHeight="1">
      <c r="A204" s="2" t="s">
        <v>378</v>
      </c>
      <c r="B204" s="2" t="s">
        <v>27</v>
      </c>
      <c r="C204" s="6">
        <f t="shared" si="17"/>
        <v>539.3743257820928</v>
      </c>
      <c r="D204" s="2" t="s">
        <v>10</v>
      </c>
      <c r="E204" s="2">
        <v>927</v>
      </c>
      <c r="F204" s="2">
        <v>922</v>
      </c>
      <c r="G204" s="20">
        <f aca="true" t="shared" si="18" ref="G204:G269">(IF($D204="SHORT",$E204-$F204,IF($D204="LONG",$F204-$E204)))*$C204</f>
        <v>-2696.871628910464</v>
      </c>
      <c r="H204" s="20">
        <f t="shared" si="14"/>
        <v>-5</v>
      </c>
      <c r="I204" s="20">
        <f t="shared" si="15"/>
        <v>-0.5393743257820928</v>
      </c>
      <c r="J204" s="8">
        <f t="shared" si="16"/>
        <v>-2696.871628910464</v>
      </c>
    </row>
    <row r="205" spans="1:10" ht="20.25" customHeight="1">
      <c r="A205" s="2" t="s">
        <v>380</v>
      </c>
      <c r="B205" s="2" t="s">
        <v>381</v>
      </c>
      <c r="C205" s="6">
        <f t="shared" si="17"/>
        <v>2100.840336134454</v>
      </c>
      <c r="D205" s="2" t="s">
        <v>10</v>
      </c>
      <c r="E205" s="2">
        <v>238</v>
      </c>
      <c r="F205" s="2">
        <v>242.5</v>
      </c>
      <c r="G205" s="20">
        <f t="shared" si="18"/>
        <v>9453.781512605043</v>
      </c>
      <c r="H205" s="20">
        <f aca="true" t="shared" si="19" ref="H205:H270">G205/C205</f>
        <v>4.5</v>
      </c>
      <c r="I205" s="20">
        <f aca="true" t="shared" si="20" ref="I205:I270">H205/E205*100</f>
        <v>1.8907563025210083</v>
      </c>
      <c r="J205" s="8">
        <f aca="true" t="shared" si="21" ref="J205:J270">H205*C205</f>
        <v>9453.781512605043</v>
      </c>
    </row>
    <row r="206" spans="1:10" ht="20.25" customHeight="1">
      <c r="A206" s="2" t="s">
        <v>380</v>
      </c>
      <c r="B206" s="2" t="s">
        <v>18</v>
      </c>
      <c r="C206" s="6">
        <f t="shared" si="17"/>
        <v>611.2469437652812</v>
      </c>
      <c r="D206" s="2" t="s">
        <v>11</v>
      </c>
      <c r="E206" s="2">
        <v>818</v>
      </c>
      <c r="F206" s="2">
        <v>809</v>
      </c>
      <c r="G206" s="20">
        <f t="shared" si="18"/>
        <v>5501.2224938875315</v>
      </c>
      <c r="H206" s="20">
        <f t="shared" si="19"/>
        <v>9</v>
      </c>
      <c r="I206" s="20">
        <f t="shared" si="20"/>
        <v>1.1002444987775062</v>
      </c>
      <c r="J206" s="8">
        <f t="shared" si="21"/>
        <v>5501.2224938875315</v>
      </c>
    </row>
    <row r="207" spans="1:10" ht="20.25" customHeight="1">
      <c r="A207" s="2" t="s">
        <v>382</v>
      </c>
      <c r="B207" s="2" t="s">
        <v>79</v>
      </c>
      <c r="C207" s="6">
        <f t="shared" si="17"/>
        <v>1044.932079414838</v>
      </c>
      <c r="D207" s="2" t="s">
        <v>10</v>
      </c>
      <c r="E207" s="2">
        <v>478.5</v>
      </c>
      <c r="F207" s="2">
        <v>483</v>
      </c>
      <c r="G207" s="20">
        <f t="shared" si="18"/>
        <v>4702.19435736677</v>
      </c>
      <c r="H207" s="20">
        <f t="shared" si="19"/>
        <v>4.5</v>
      </c>
      <c r="I207" s="20">
        <f t="shared" si="20"/>
        <v>0.9404388714733543</v>
      </c>
      <c r="J207" s="8">
        <f t="shared" si="21"/>
        <v>4702.19435736677</v>
      </c>
    </row>
    <row r="208" spans="1:10" ht="20.25" customHeight="1">
      <c r="A208" s="2" t="s">
        <v>382</v>
      </c>
      <c r="B208" s="2" t="s">
        <v>27</v>
      </c>
      <c r="C208" s="6">
        <f t="shared" si="17"/>
        <v>520.2913631633714</v>
      </c>
      <c r="D208" s="2" t="s">
        <v>11</v>
      </c>
      <c r="E208" s="2">
        <v>961</v>
      </c>
      <c r="F208" s="2">
        <v>952</v>
      </c>
      <c r="G208" s="20">
        <f t="shared" si="18"/>
        <v>4682.6222684703425</v>
      </c>
      <c r="H208" s="20">
        <f t="shared" si="19"/>
        <v>9</v>
      </c>
      <c r="I208" s="20">
        <f t="shared" si="20"/>
        <v>0.9365244536940687</v>
      </c>
      <c r="J208" s="8">
        <f t="shared" si="21"/>
        <v>4682.6222684703425</v>
      </c>
    </row>
    <row r="209" spans="1:10" ht="20.25" customHeight="1">
      <c r="A209" s="2" t="s">
        <v>383</v>
      </c>
      <c r="B209" s="2" t="s">
        <v>108</v>
      </c>
      <c r="C209" s="6">
        <f t="shared" si="17"/>
        <v>1400.5602240896358</v>
      </c>
      <c r="D209" s="2" t="s">
        <v>10</v>
      </c>
      <c r="E209" s="2">
        <v>357</v>
      </c>
      <c r="F209" s="2">
        <v>362</v>
      </c>
      <c r="G209" s="20">
        <f t="shared" si="18"/>
        <v>7002.801120448179</v>
      </c>
      <c r="H209" s="20">
        <f t="shared" si="19"/>
        <v>5</v>
      </c>
      <c r="I209" s="20">
        <f t="shared" si="20"/>
        <v>1.400560224089636</v>
      </c>
      <c r="J209" s="8">
        <f t="shared" si="21"/>
        <v>7002.801120448179</v>
      </c>
    </row>
    <row r="210" spans="1:10" ht="20.25" customHeight="1">
      <c r="A210" s="2" t="s">
        <v>383</v>
      </c>
      <c r="B210" s="2" t="s">
        <v>27</v>
      </c>
      <c r="C210" s="6">
        <f t="shared" si="17"/>
        <v>525.2100840336135</v>
      </c>
      <c r="D210" s="2" t="s">
        <v>10</v>
      </c>
      <c r="E210" s="2">
        <v>952</v>
      </c>
      <c r="F210" s="2">
        <v>964</v>
      </c>
      <c r="G210" s="20">
        <f t="shared" si="18"/>
        <v>6302.521008403362</v>
      </c>
      <c r="H210" s="20">
        <f t="shared" si="19"/>
        <v>12</v>
      </c>
      <c r="I210" s="20">
        <f t="shared" si="20"/>
        <v>1.2605042016806722</v>
      </c>
      <c r="J210" s="8">
        <f t="shared" si="21"/>
        <v>6302.521008403362</v>
      </c>
    </row>
    <row r="211" spans="1:10" ht="20.25" customHeight="1">
      <c r="A211" s="2" t="s">
        <v>384</v>
      </c>
      <c r="B211" s="2" t="s">
        <v>108</v>
      </c>
      <c r="C211" s="6">
        <f t="shared" si="17"/>
        <v>1377.4104683195592</v>
      </c>
      <c r="D211" s="2" t="s">
        <v>10</v>
      </c>
      <c r="E211" s="2">
        <v>363</v>
      </c>
      <c r="F211" s="2">
        <v>364</v>
      </c>
      <c r="G211" s="20">
        <f t="shared" si="18"/>
        <v>1377.4104683195592</v>
      </c>
      <c r="H211" s="20">
        <f t="shared" si="19"/>
        <v>1</v>
      </c>
      <c r="I211" s="20">
        <f t="shared" si="20"/>
        <v>0.27548209366391185</v>
      </c>
      <c r="J211" s="8">
        <f t="shared" si="21"/>
        <v>1377.4104683195592</v>
      </c>
    </row>
    <row r="212" spans="1:10" ht="20.25" customHeight="1">
      <c r="A212" s="2" t="s">
        <v>384</v>
      </c>
      <c r="B212" s="2" t="s">
        <v>0</v>
      </c>
      <c r="C212" s="6">
        <f t="shared" si="17"/>
        <v>2053.388090349076</v>
      </c>
      <c r="D212" s="2" t="s">
        <v>11</v>
      </c>
      <c r="E212" s="2">
        <v>243.5</v>
      </c>
      <c r="F212" s="2">
        <v>239</v>
      </c>
      <c r="G212" s="20">
        <f t="shared" si="18"/>
        <v>9240.246406570841</v>
      </c>
      <c r="H212" s="20">
        <f t="shared" si="19"/>
        <v>4.5</v>
      </c>
      <c r="I212" s="20">
        <f t="shared" si="20"/>
        <v>1.8480492813141685</v>
      </c>
      <c r="J212" s="8">
        <f t="shared" si="21"/>
        <v>9240.246406570841</v>
      </c>
    </row>
    <row r="213" spans="1:10" ht="20.25" customHeight="1">
      <c r="A213" s="2" t="s">
        <v>385</v>
      </c>
      <c r="B213" s="2" t="s">
        <v>1</v>
      </c>
      <c r="C213" s="6">
        <f t="shared" si="17"/>
        <v>862.0689655172414</v>
      </c>
      <c r="D213" s="2" t="s">
        <v>11</v>
      </c>
      <c r="E213" s="2">
        <v>580</v>
      </c>
      <c r="F213" s="2">
        <v>582</v>
      </c>
      <c r="G213" s="20">
        <f t="shared" si="18"/>
        <v>-1724.1379310344828</v>
      </c>
      <c r="H213" s="20">
        <f t="shared" si="19"/>
        <v>-2</v>
      </c>
      <c r="I213" s="20">
        <f t="shared" si="20"/>
        <v>-0.3448275862068966</v>
      </c>
      <c r="J213" s="8">
        <f t="shared" si="21"/>
        <v>-1724.1379310344828</v>
      </c>
    </row>
    <row r="214" spans="1:10" ht="20.25" customHeight="1">
      <c r="A214" s="2" t="s">
        <v>385</v>
      </c>
      <c r="B214" s="2" t="s">
        <v>375</v>
      </c>
      <c r="C214" s="6">
        <f t="shared" si="17"/>
        <v>1628.6644951140065</v>
      </c>
      <c r="D214" s="2" t="s">
        <v>10</v>
      </c>
      <c r="E214" s="2">
        <v>307</v>
      </c>
      <c r="F214" s="2">
        <v>304</v>
      </c>
      <c r="G214" s="20">
        <f t="shared" si="18"/>
        <v>-4885.99348534202</v>
      </c>
      <c r="H214" s="20">
        <f t="shared" si="19"/>
        <v>-3.0000000000000004</v>
      </c>
      <c r="I214" s="20">
        <f t="shared" si="20"/>
        <v>-0.977198697068404</v>
      </c>
      <c r="J214" s="8">
        <f t="shared" si="21"/>
        <v>-4885.99348534202</v>
      </c>
    </row>
    <row r="215" spans="1:10" ht="20.25" customHeight="1">
      <c r="A215" s="2" t="s">
        <v>385</v>
      </c>
      <c r="B215" s="2" t="s">
        <v>88</v>
      </c>
      <c r="C215" s="6">
        <f t="shared" si="17"/>
        <v>897.6660682226212</v>
      </c>
      <c r="D215" s="2" t="s">
        <v>10</v>
      </c>
      <c r="E215" s="2">
        <v>557</v>
      </c>
      <c r="F215" s="2">
        <v>568</v>
      </c>
      <c r="G215" s="20">
        <f t="shared" si="18"/>
        <v>9874.326750448834</v>
      </c>
      <c r="H215" s="20">
        <f t="shared" si="19"/>
        <v>11</v>
      </c>
      <c r="I215" s="20">
        <f t="shared" si="20"/>
        <v>1.9748653500897666</v>
      </c>
      <c r="J215" s="8">
        <f t="shared" si="21"/>
        <v>9874.326750448834</v>
      </c>
    </row>
    <row r="216" spans="1:10" ht="20.25" customHeight="1">
      <c r="A216" s="2" t="s">
        <v>386</v>
      </c>
      <c r="B216" s="2" t="s">
        <v>117</v>
      </c>
      <c r="C216" s="6">
        <f t="shared" si="17"/>
        <v>1101.3215859030836</v>
      </c>
      <c r="D216" s="2" t="s">
        <v>10</v>
      </c>
      <c r="E216" s="2">
        <v>454</v>
      </c>
      <c r="F216" s="2">
        <v>452</v>
      </c>
      <c r="G216" s="20">
        <f t="shared" si="18"/>
        <v>-2202.643171806167</v>
      </c>
      <c r="H216" s="20">
        <f t="shared" si="19"/>
        <v>-2</v>
      </c>
      <c r="I216" s="20">
        <f t="shared" si="20"/>
        <v>-0.4405286343612335</v>
      </c>
      <c r="J216" s="8">
        <f t="shared" si="21"/>
        <v>-2202.643171806167</v>
      </c>
    </row>
    <row r="217" spans="1:10" ht="20.25" customHeight="1">
      <c r="A217" s="2" t="s">
        <v>386</v>
      </c>
      <c r="B217" s="2" t="s">
        <v>174</v>
      </c>
      <c r="C217" s="6">
        <f t="shared" si="17"/>
        <v>1577.2870662460568</v>
      </c>
      <c r="D217" s="2" t="s">
        <v>10</v>
      </c>
      <c r="E217" s="2">
        <v>317</v>
      </c>
      <c r="F217" s="2">
        <v>319</v>
      </c>
      <c r="G217" s="20">
        <f t="shared" si="18"/>
        <v>3154.5741324921137</v>
      </c>
      <c r="H217" s="20">
        <f t="shared" si="19"/>
        <v>2</v>
      </c>
      <c r="I217" s="20">
        <f t="shared" si="20"/>
        <v>0.6309148264984227</v>
      </c>
      <c r="J217" s="8">
        <f t="shared" si="21"/>
        <v>3154.5741324921137</v>
      </c>
    </row>
    <row r="218" spans="1:10" ht="21" customHeight="1">
      <c r="A218" s="13"/>
      <c r="B218" s="13"/>
      <c r="C218" s="13"/>
      <c r="D218" s="13"/>
      <c r="E218" s="13"/>
      <c r="F218" s="13"/>
      <c r="G218" s="22"/>
      <c r="H218" s="22"/>
      <c r="I218" s="26" t="s">
        <v>73</v>
      </c>
      <c r="J218" s="27">
        <f>SUM(J173:J217)</f>
        <v>149087.87084907267</v>
      </c>
    </row>
    <row r="219" spans="1:10" ht="20.25" customHeight="1">
      <c r="A219" s="2" t="s">
        <v>387</v>
      </c>
      <c r="B219" s="2" t="s">
        <v>87</v>
      </c>
      <c r="C219" s="6">
        <f aca="true" t="shared" si="22" ref="C219:C250">500000/E219</f>
        <v>929.368029739777</v>
      </c>
      <c r="D219" s="2" t="s">
        <v>10</v>
      </c>
      <c r="E219" s="2">
        <v>538</v>
      </c>
      <c r="F219" s="2">
        <v>534</v>
      </c>
      <c r="G219" s="20">
        <f t="shared" si="18"/>
        <v>-3717.472118959108</v>
      </c>
      <c r="H219" s="20">
        <f t="shared" si="19"/>
        <v>-4</v>
      </c>
      <c r="I219" s="20">
        <f t="shared" si="20"/>
        <v>-0.7434944237918215</v>
      </c>
      <c r="J219" s="8">
        <f t="shared" si="21"/>
        <v>-3717.472118959108</v>
      </c>
    </row>
    <row r="220" spans="1:10" ht="20.25" customHeight="1">
      <c r="A220" s="2" t="s">
        <v>387</v>
      </c>
      <c r="B220" s="2" t="s">
        <v>88</v>
      </c>
      <c r="C220" s="6">
        <f t="shared" si="22"/>
        <v>927.643784786642</v>
      </c>
      <c r="D220" s="2" t="s">
        <v>10</v>
      </c>
      <c r="E220" s="2">
        <v>539</v>
      </c>
      <c r="F220" s="2">
        <v>547</v>
      </c>
      <c r="G220" s="20">
        <f t="shared" si="18"/>
        <v>7421.150278293136</v>
      </c>
      <c r="H220" s="20">
        <f t="shared" si="19"/>
        <v>8</v>
      </c>
      <c r="I220" s="20">
        <f t="shared" si="20"/>
        <v>1.4842300556586272</v>
      </c>
      <c r="J220" s="8">
        <f t="shared" si="21"/>
        <v>7421.150278293136</v>
      </c>
    </row>
    <row r="221" spans="1:10" ht="20.25" customHeight="1">
      <c r="A221" s="2" t="s">
        <v>387</v>
      </c>
      <c r="B221" s="2" t="s">
        <v>24</v>
      </c>
      <c r="C221" s="6">
        <f t="shared" si="22"/>
        <v>5464.48087431694</v>
      </c>
      <c r="D221" s="2" t="s">
        <v>10</v>
      </c>
      <c r="E221" s="2">
        <v>91.5</v>
      </c>
      <c r="F221" s="2">
        <v>92.2</v>
      </c>
      <c r="G221" s="20">
        <f t="shared" si="18"/>
        <v>3825.136612021873</v>
      </c>
      <c r="H221" s="20">
        <f t="shared" si="19"/>
        <v>0.7000000000000028</v>
      </c>
      <c r="I221" s="20">
        <f t="shared" si="20"/>
        <v>0.7650273224043747</v>
      </c>
      <c r="J221" s="8">
        <f t="shared" si="21"/>
        <v>3825.136612021873</v>
      </c>
    </row>
    <row r="222" spans="1:10" ht="20.25" customHeight="1">
      <c r="A222" s="2" t="s">
        <v>388</v>
      </c>
      <c r="B222" s="2" t="s">
        <v>389</v>
      </c>
      <c r="C222" s="6">
        <f t="shared" si="22"/>
        <v>3289.4736842105262</v>
      </c>
      <c r="D222" s="2" t="s">
        <v>10</v>
      </c>
      <c r="E222" s="2">
        <v>152</v>
      </c>
      <c r="F222" s="2">
        <v>155.5</v>
      </c>
      <c r="G222" s="20">
        <f t="shared" si="18"/>
        <v>11513.157894736842</v>
      </c>
      <c r="H222" s="20">
        <f t="shared" si="19"/>
        <v>3.5</v>
      </c>
      <c r="I222" s="20">
        <f t="shared" si="20"/>
        <v>2.302631578947368</v>
      </c>
      <c r="J222" s="8">
        <f t="shared" si="21"/>
        <v>11513.157894736842</v>
      </c>
    </row>
    <row r="223" spans="1:10" ht="20.25" customHeight="1">
      <c r="A223" s="2" t="s">
        <v>388</v>
      </c>
      <c r="B223" s="2" t="s">
        <v>22</v>
      </c>
      <c r="C223" s="6">
        <f t="shared" si="22"/>
        <v>4347.826086956522</v>
      </c>
      <c r="D223" s="2" t="s">
        <v>10</v>
      </c>
      <c r="E223" s="2">
        <v>115</v>
      </c>
      <c r="F223" s="2">
        <v>118</v>
      </c>
      <c r="G223" s="20">
        <f t="shared" si="18"/>
        <v>13043.478260869566</v>
      </c>
      <c r="H223" s="20">
        <f t="shared" si="19"/>
        <v>3</v>
      </c>
      <c r="I223" s="20">
        <f t="shared" si="20"/>
        <v>2.608695652173913</v>
      </c>
      <c r="J223" s="8">
        <f t="shared" si="21"/>
        <v>13043.478260869566</v>
      </c>
    </row>
    <row r="224" spans="1:10" ht="20.25" customHeight="1">
      <c r="A224" s="2" t="s">
        <v>390</v>
      </c>
      <c r="B224" s="2" t="s">
        <v>117</v>
      </c>
      <c r="C224" s="6">
        <f t="shared" si="22"/>
        <v>902.5270758122743</v>
      </c>
      <c r="D224" s="2" t="s">
        <v>11</v>
      </c>
      <c r="E224" s="2">
        <v>554</v>
      </c>
      <c r="F224" s="2">
        <v>549</v>
      </c>
      <c r="G224" s="20">
        <f t="shared" si="18"/>
        <v>4512.635379061372</v>
      </c>
      <c r="H224" s="20">
        <f t="shared" si="19"/>
        <v>5</v>
      </c>
      <c r="I224" s="20">
        <f t="shared" si="20"/>
        <v>0.9025270758122743</v>
      </c>
      <c r="J224" s="8">
        <f t="shared" si="21"/>
        <v>4512.635379061372</v>
      </c>
    </row>
    <row r="225" spans="1:10" ht="20.25" customHeight="1">
      <c r="A225" s="2" t="s">
        <v>390</v>
      </c>
      <c r="B225" s="2" t="s">
        <v>87</v>
      </c>
      <c r="C225" s="6">
        <f t="shared" si="22"/>
        <v>914.0767824497258</v>
      </c>
      <c r="D225" s="2" t="s">
        <v>10</v>
      </c>
      <c r="E225" s="2">
        <v>547</v>
      </c>
      <c r="F225" s="2">
        <v>556</v>
      </c>
      <c r="G225" s="20">
        <f t="shared" si="18"/>
        <v>8226.691042047532</v>
      </c>
      <c r="H225" s="20">
        <f t="shared" si="19"/>
        <v>9</v>
      </c>
      <c r="I225" s="20">
        <f t="shared" si="20"/>
        <v>1.6453382084095063</v>
      </c>
      <c r="J225" s="8">
        <f t="shared" si="21"/>
        <v>8226.691042047532</v>
      </c>
    </row>
    <row r="226" spans="1:10" ht="20.25" customHeight="1">
      <c r="A226" s="2" t="s">
        <v>391</v>
      </c>
      <c r="B226" s="2" t="s">
        <v>22</v>
      </c>
      <c r="C226" s="6">
        <f t="shared" si="22"/>
        <v>4385.964912280701</v>
      </c>
      <c r="D226" s="2" t="s">
        <v>10</v>
      </c>
      <c r="E226" s="2">
        <v>114</v>
      </c>
      <c r="F226" s="2">
        <v>118</v>
      </c>
      <c r="G226" s="20">
        <f t="shared" si="18"/>
        <v>17543.859649122805</v>
      </c>
      <c r="H226" s="20">
        <f t="shared" si="19"/>
        <v>4</v>
      </c>
      <c r="I226" s="20">
        <f t="shared" si="20"/>
        <v>3.508771929824561</v>
      </c>
      <c r="J226" s="8">
        <f t="shared" si="21"/>
        <v>17543.859649122805</v>
      </c>
    </row>
    <row r="227" spans="1:10" ht="20.25" customHeight="1">
      <c r="A227" s="2" t="s">
        <v>392</v>
      </c>
      <c r="B227" s="2" t="s">
        <v>393</v>
      </c>
      <c r="C227" s="6">
        <f t="shared" si="22"/>
        <v>676.5899864682003</v>
      </c>
      <c r="D227" s="2" t="s">
        <v>11</v>
      </c>
      <c r="E227" s="2">
        <v>739</v>
      </c>
      <c r="F227" s="2">
        <v>729</v>
      </c>
      <c r="G227" s="20">
        <f t="shared" si="18"/>
        <v>6765.899864682004</v>
      </c>
      <c r="H227" s="20">
        <f t="shared" si="19"/>
        <v>10</v>
      </c>
      <c r="I227" s="20">
        <f t="shared" si="20"/>
        <v>1.3531799729364005</v>
      </c>
      <c r="J227" s="8">
        <f t="shared" si="21"/>
        <v>6765.899864682004</v>
      </c>
    </row>
    <row r="228" spans="1:10" ht="20.25" customHeight="1">
      <c r="A228" s="2" t="s">
        <v>394</v>
      </c>
      <c r="B228" s="2" t="s">
        <v>87</v>
      </c>
      <c r="C228" s="6">
        <f t="shared" si="22"/>
        <v>904.1591320072333</v>
      </c>
      <c r="D228" s="2" t="s">
        <v>10</v>
      </c>
      <c r="E228" s="2">
        <v>553</v>
      </c>
      <c r="F228" s="2">
        <v>560</v>
      </c>
      <c r="G228" s="20">
        <f t="shared" si="18"/>
        <v>6329.113924050634</v>
      </c>
      <c r="H228" s="20">
        <f t="shared" si="19"/>
        <v>7</v>
      </c>
      <c r="I228" s="20">
        <f t="shared" si="20"/>
        <v>1.2658227848101267</v>
      </c>
      <c r="J228" s="8">
        <f t="shared" si="21"/>
        <v>6329.113924050634</v>
      </c>
    </row>
    <row r="229" spans="1:10" ht="20.25" customHeight="1">
      <c r="A229" s="2" t="s">
        <v>394</v>
      </c>
      <c r="B229" s="2" t="s">
        <v>153</v>
      </c>
      <c r="C229" s="6">
        <f t="shared" si="22"/>
        <v>1865.6716417910447</v>
      </c>
      <c r="D229" s="2" t="s">
        <v>10</v>
      </c>
      <c r="E229" s="2">
        <v>268</v>
      </c>
      <c r="F229" s="2">
        <v>266.5</v>
      </c>
      <c r="G229" s="20">
        <f t="shared" si="18"/>
        <v>-2798.507462686567</v>
      </c>
      <c r="H229" s="20">
        <f t="shared" si="19"/>
        <v>-1.5</v>
      </c>
      <c r="I229" s="20">
        <f t="shared" si="20"/>
        <v>-0.5597014925373134</v>
      </c>
      <c r="J229" s="8">
        <f t="shared" si="21"/>
        <v>-2798.507462686567</v>
      </c>
    </row>
    <row r="230" spans="1:10" ht="20.25" customHeight="1">
      <c r="A230" s="2" t="s">
        <v>395</v>
      </c>
      <c r="B230" s="2" t="s">
        <v>153</v>
      </c>
      <c r="C230" s="6">
        <f t="shared" si="22"/>
        <v>1908.3969465648854</v>
      </c>
      <c r="D230" s="2" t="s">
        <v>10</v>
      </c>
      <c r="E230" s="2">
        <v>262</v>
      </c>
      <c r="F230" s="2">
        <v>265</v>
      </c>
      <c r="G230" s="20">
        <f t="shared" si="18"/>
        <v>5725.1908396946565</v>
      </c>
      <c r="H230" s="20">
        <f t="shared" si="19"/>
        <v>3</v>
      </c>
      <c r="I230" s="20">
        <f t="shared" si="20"/>
        <v>1.1450381679389312</v>
      </c>
      <c r="J230" s="8">
        <f t="shared" si="21"/>
        <v>5725.1908396946565</v>
      </c>
    </row>
    <row r="231" spans="1:10" ht="20.25" customHeight="1">
      <c r="A231" s="2" t="s">
        <v>395</v>
      </c>
      <c r="B231" s="2" t="s">
        <v>18</v>
      </c>
      <c r="C231" s="6">
        <f t="shared" si="22"/>
        <v>590.318772136954</v>
      </c>
      <c r="D231" s="2" t="s">
        <v>10</v>
      </c>
      <c r="E231" s="2">
        <v>847</v>
      </c>
      <c r="F231" s="2">
        <v>853</v>
      </c>
      <c r="G231" s="20">
        <f t="shared" si="18"/>
        <v>3541.9126328217235</v>
      </c>
      <c r="H231" s="20">
        <f t="shared" si="19"/>
        <v>6</v>
      </c>
      <c r="I231" s="20">
        <f t="shared" si="20"/>
        <v>0.7083825265643447</v>
      </c>
      <c r="J231" s="8">
        <f t="shared" si="21"/>
        <v>3541.9126328217235</v>
      </c>
    </row>
    <row r="232" spans="1:10" ht="20.25" customHeight="1">
      <c r="A232" s="2" t="s">
        <v>395</v>
      </c>
      <c r="B232" s="2" t="s">
        <v>396</v>
      </c>
      <c r="C232" s="6">
        <f t="shared" si="22"/>
        <v>823.7232289950576</v>
      </c>
      <c r="D232" s="2" t="s">
        <v>10</v>
      </c>
      <c r="E232" s="2">
        <v>607</v>
      </c>
      <c r="F232" s="2">
        <v>602</v>
      </c>
      <c r="G232" s="20">
        <f t="shared" si="18"/>
        <v>-4118.616144975288</v>
      </c>
      <c r="H232" s="20">
        <f t="shared" si="19"/>
        <v>-5</v>
      </c>
      <c r="I232" s="20">
        <f t="shared" si="20"/>
        <v>-0.8237232289950577</v>
      </c>
      <c r="J232" s="8">
        <f t="shared" si="21"/>
        <v>-4118.616144975288</v>
      </c>
    </row>
    <row r="233" spans="1:10" ht="20.25" customHeight="1">
      <c r="A233" s="2" t="s">
        <v>397</v>
      </c>
      <c r="B233" s="2" t="s">
        <v>88</v>
      </c>
      <c r="C233" s="6">
        <f t="shared" si="22"/>
        <v>922.509225092251</v>
      </c>
      <c r="D233" s="2" t="s">
        <v>10</v>
      </c>
      <c r="E233" s="2">
        <v>542</v>
      </c>
      <c r="F233" s="2">
        <v>557</v>
      </c>
      <c r="G233" s="20">
        <f t="shared" si="18"/>
        <v>13837.638376383764</v>
      </c>
      <c r="H233" s="20">
        <f t="shared" si="19"/>
        <v>15</v>
      </c>
      <c r="I233" s="20">
        <f t="shared" si="20"/>
        <v>2.7675276752767526</v>
      </c>
      <c r="J233" s="8">
        <f t="shared" si="21"/>
        <v>13837.638376383764</v>
      </c>
    </row>
    <row r="234" spans="1:10" ht="20.25" customHeight="1">
      <c r="A234" s="2" t="s">
        <v>398</v>
      </c>
      <c r="B234" s="2" t="s">
        <v>87</v>
      </c>
      <c r="C234" s="6">
        <f t="shared" si="22"/>
        <v>938.0863039399625</v>
      </c>
      <c r="D234" s="2" t="s">
        <v>11</v>
      </c>
      <c r="E234" s="2">
        <v>533</v>
      </c>
      <c r="F234" s="2">
        <v>527</v>
      </c>
      <c r="G234" s="20">
        <f t="shared" si="18"/>
        <v>5628.517823639775</v>
      </c>
      <c r="H234" s="20">
        <f t="shared" si="19"/>
        <v>6</v>
      </c>
      <c r="I234" s="20">
        <f t="shared" si="20"/>
        <v>1.125703564727955</v>
      </c>
      <c r="J234" s="8">
        <f t="shared" si="21"/>
        <v>5628.517823639775</v>
      </c>
    </row>
    <row r="235" spans="1:10" ht="20.25" customHeight="1">
      <c r="A235" s="2" t="s">
        <v>399</v>
      </c>
      <c r="B235" s="2" t="s">
        <v>293</v>
      </c>
      <c r="C235" s="6">
        <f t="shared" si="22"/>
        <v>1901.1406844106464</v>
      </c>
      <c r="D235" s="2" t="s">
        <v>10</v>
      </c>
      <c r="E235" s="2">
        <v>263</v>
      </c>
      <c r="F235" s="2">
        <v>259</v>
      </c>
      <c r="G235" s="20">
        <f t="shared" si="18"/>
        <v>-7604.5627376425855</v>
      </c>
      <c r="H235" s="20">
        <f t="shared" si="19"/>
        <v>-4</v>
      </c>
      <c r="I235" s="20">
        <f t="shared" si="20"/>
        <v>-1.520912547528517</v>
      </c>
      <c r="J235" s="8">
        <f t="shared" si="21"/>
        <v>-7604.5627376425855</v>
      </c>
    </row>
    <row r="236" spans="1:10" ht="20.25" customHeight="1">
      <c r="A236" s="2" t="s">
        <v>400</v>
      </c>
      <c r="B236" s="2" t="s">
        <v>28</v>
      </c>
      <c r="C236" s="6">
        <f t="shared" si="22"/>
        <v>608.272506082725</v>
      </c>
      <c r="D236" s="2" t="s">
        <v>10</v>
      </c>
      <c r="E236" s="2">
        <v>822</v>
      </c>
      <c r="F236" s="2">
        <v>824</v>
      </c>
      <c r="G236" s="20">
        <f t="shared" si="18"/>
        <v>1216.54501216545</v>
      </c>
      <c r="H236" s="20">
        <f t="shared" si="19"/>
        <v>2</v>
      </c>
      <c r="I236" s="20">
        <f t="shared" si="20"/>
        <v>0.24330900243309003</v>
      </c>
      <c r="J236" s="8">
        <f t="shared" si="21"/>
        <v>1216.54501216545</v>
      </c>
    </row>
    <row r="237" spans="1:10" ht="20.25" customHeight="1">
      <c r="A237" s="2" t="s">
        <v>401</v>
      </c>
      <c r="B237" s="2" t="s">
        <v>29</v>
      </c>
      <c r="C237" s="6">
        <f t="shared" si="22"/>
        <v>392.15686274509807</v>
      </c>
      <c r="D237" s="2" t="s">
        <v>10</v>
      </c>
      <c r="E237" s="2">
        <v>1275</v>
      </c>
      <c r="F237" s="2">
        <v>1288</v>
      </c>
      <c r="G237" s="20">
        <f t="shared" si="18"/>
        <v>5098.0392156862745</v>
      </c>
      <c r="H237" s="20">
        <f t="shared" si="19"/>
        <v>12.999999999999998</v>
      </c>
      <c r="I237" s="20">
        <f t="shared" si="20"/>
        <v>1.0196078431372548</v>
      </c>
      <c r="J237" s="8">
        <f t="shared" si="21"/>
        <v>5098.0392156862745</v>
      </c>
    </row>
    <row r="238" spans="1:10" ht="20.25" customHeight="1">
      <c r="A238" s="2" t="s">
        <v>402</v>
      </c>
      <c r="B238" s="2" t="s">
        <v>22</v>
      </c>
      <c r="C238" s="6">
        <f t="shared" si="22"/>
        <v>4599.8160073597055</v>
      </c>
      <c r="D238" s="2" t="s">
        <v>10</v>
      </c>
      <c r="E238" s="2">
        <v>108.7</v>
      </c>
      <c r="F238" s="2">
        <v>106</v>
      </c>
      <c r="G238" s="20">
        <f t="shared" si="18"/>
        <v>-12419.503219871218</v>
      </c>
      <c r="H238" s="20">
        <f t="shared" si="19"/>
        <v>-2.700000000000003</v>
      </c>
      <c r="I238" s="20">
        <f t="shared" si="20"/>
        <v>-2.483900643974244</v>
      </c>
      <c r="J238" s="8">
        <f t="shared" si="21"/>
        <v>-12419.503219871218</v>
      </c>
    </row>
    <row r="239" spans="1:10" ht="20.25" customHeight="1">
      <c r="A239" s="2" t="s">
        <v>403</v>
      </c>
      <c r="B239" s="2" t="s">
        <v>18</v>
      </c>
      <c r="C239" s="6">
        <f t="shared" si="22"/>
        <v>600.9615384615385</v>
      </c>
      <c r="D239" s="2" t="s">
        <v>11</v>
      </c>
      <c r="E239" s="2">
        <v>832</v>
      </c>
      <c r="F239" s="2">
        <v>822</v>
      </c>
      <c r="G239" s="20">
        <f t="shared" si="18"/>
        <v>6009.615384615385</v>
      </c>
      <c r="H239" s="20">
        <f t="shared" si="19"/>
        <v>10</v>
      </c>
      <c r="I239" s="20">
        <f t="shared" si="20"/>
        <v>1.201923076923077</v>
      </c>
      <c r="J239" s="8">
        <f t="shared" si="21"/>
        <v>6009.615384615385</v>
      </c>
    </row>
    <row r="240" spans="1:10" ht="20.25" customHeight="1">
      <c r="A240" s="2" t="s">
        <v>404</v>
      </c>
      <c r="B240" s="2" t="s">
        <v>18</v>
      </c>
      <c r="C240" s="6">
        <f t="shared" si="22"/>
        <v>600.2400960384153</v>
      </c>
      <c r="D240" s="2" t="s">
        <v>10</v>
      </c>
      <c r="E240" s="2">
        <v>833</v>
      </c>
      <c r="F240" s="2">
        <v>835</v>
      </c>
      <c r="G240" s="20">
        <f t="shared" si="18"/>
        <v>1200.4801920768307</v>
      </c>
      <c r="H240" s="20">
        <f t="shared" si="19"/>
        <v>2</v>
      </c>
      <c r="I240" s="20">
        <f t="shared" si="20"/>
        <v>0.24009603841536614</v>
      </c>
      <c r="J240" s="8">
        <f t="shared" si="21"/>
        <v>1200.4801920768307</v>
      </c>
    </row>
    <row r="241" spans="1:10" ht="20.25" customHeight="1">
      <c r="A241" s="2" t="s">
        <v>404</v>
      </c>
      <c r="B241" s="2" t="s">
        <v>29</v>
      </c>
      <c r="C241" s="6">
        <f t="shared" si="22"/>
        <v>373.97157816005983</v>
      </c>
      <c r="D241" s="2" t="s">
        <v>10</v>
      </c>
      <c r="E241" s="2">
        <v>1337</v>
      </c>
      <c r="F241" s="2">
        <v>1324</v>
      </c>
      <c r="G241" s="20">
        <f t="shared" si="18"/>
        <v>-4861.630516080778</v>
      </c>
      <c r="H241" s="20">
        <f t="shared" si="19"/>
        <v>-13</v>
      </c>
      <c r="I241" s="20">
        <f t="shared" si="20"/>
        <v>-0.9723261032161555</v>
      </c>
      <c r="J241" s="8">
        <f t="shared" si="21"/>
        <v>-4861.630516080778</v>
      </c>
    </row>
    <row r="242" spans="1:10" ht="20.25" customHeight="1">
      <c r="A242" s="2" t="s">
        <v>405</v>
      </c>
      <c r="B242" s="2" t="s">
        <v>87</v>
      </c>
      <c r="C242" s="6">
        <f t="shared" si="22"/>
        <v>934.5794392523364</v>
      </c>
      <c r="D242" s="2" t="s">
        <v>11</v>
      </c>
      <c r="E242" s="2">
        <v>535</v>
      </c>
      <c r="F242" s="2">
        <v>529</v>
      </c>
      <c r="G242" s="20">
        <f t="shared" si="18"/>
        <v>5607.476635514018</v>
      </c>
      <c r="H242" s="20">
        <f t="shared" si="19"/>
        <v>5.999999999999999</v>
      </c>
      <c r="I242" s="20">
        <f t="shared" si="20"/>
        <v>1.1214953271028036</v>
      </c>
      <c r="J242" s="8">
        <f t="shared" si="21"/>
        <v>5607.476635514018</v>
      </c>
    </row>
    <row r="243" spans="1:10" ht="20.25" customHeight="1">
      <c r="A243" s="2" t="s">
        <v>406</v>
      </c>
      <c r="B243" s="2" t="s">
        <v>87</v>
      </c>
      <c r="C243" s="6">
        <f t="shared" si="22"/>
        <v>934.5794392523364</v>
      </c>
      <c r="D243" s="2" t="s">
        <v>10</v>
      </c>
      <c r="E243" s="2">
        <v>535</v>
      </c>
      <c r="F243" s="2">
        <v>541</v>
      </c>
      <c r="G243" s="20">
        <f t="shared" si="18"/>
        <v>5607.476635514018</v>
      </c>
      <c r="H243" s="20">
        <f t="shared" si="19"/>
        <v>5.999999999999999</v>
      </c>
      <c r="I243" s="20">
        <f t="shared" si="20"/>
        <v>1.1214953271028036</v>
      </c>
      <c r="J243" s="8">
        <f t="shared" si="21"/>
        <v>5607.476635514018</v>
      </c>
    </row>
    <row r="244" spans="1:10" ht="20.25" customHeight="1">
      <c r="A244" s="2" t="s">
        <v>406</v>
      </c>
      <c r="B244" s="2" t="s">
        <v>24</v>
      </c>
      <c r="C244" s="6">
        <f t="shared" si="22"/>
        <v>5017.5614651279475</v>
      </c>
      <c r="D244" s="2" t="s">
        <v>11</v>
      </c>
      <c r="E244" s="2">
        <v>99.65</v>
      </c>
      <c r="F244" s="2">
        <v>97</v>
      </c>
      <c r="G244" s="20">
        <f t="shared" si="18"/>
        <v>13296.53788258909</v>
      </c>
      <c r="H244" s="20">
        <f t="shared" si="19"/>
        <v>2.6500000000000057</v>
      </c>
      <c r="I244" s="20">
        <f t="shared" si="20"/>
        <v>2.659307576517818</v>
      </c>
      <c r="J244" s="8">
        <f t="shared" si="21"/>
        <v>13296.53788258909</v>
      </c>
    </row>
    <row r="245" spans="1:10" ht="20.25" customHeight="1">
      <c r="A245" s="2" t="s">
        <v>406</v>
      </c>
      <c r="B245" s="2" t="s">
        <v>18</v>
      </c>
      <c r="C245" s="6">
        <f t="shared" si="22"/>
        <v>603.864734299517</v>
      </c>
      <c r="D245" s="2" t="s">
        <v>10</v>
      </c>
      <c r="E245" s="2">
        <v>828</v>
      </c>
      <c r="F245" s="2">
        <v>818</v>
      </c>
      <c r="G245" s="20">
        <f t="shared" si="18"/>
        <v>-6038.647342995169</v>
      </c>
      <c r="H245" s="20">
        <f t="shared" si="19"/>
        <v>-10</v>
      </c>
      <c r="I245" s="20">
        <f t="shared" si="20"/>
        <v>-1.2077294685990339</v>
      </c>
      <c r="J245" s="8">
        <f t="shared" si="21"/>
        <v>-6038.647342995169</v>
      </c>
    </row>
    <row r="246" spans="1:10" ht="20.25" customHeight="1">
      <c r="A246" s="2" t="s">
        <v>407</v>
      </c>
      <c r="B246" s="2" t="s">
        <v>18</v>
      </c>
      <c r="C246" s="6">
        <f t="shared" si="22"/>
        <v>605.3268765133172</v>
      </c>
      <c r="D246" s="2" t="s">
        <v>10</v>
      </c>
      <c r="E246" s="2">
        <v>826</v>
      </c>
      <c r="F246" s="2">
        <v>838</v>
      </c>
      <c r="G246" s="20">
        <f t="shared" si="18"/>
        <v>7263.922518159807</v>
      </c>
      <c r="H246" s="20">
        <f t="shared" si="19"/>
        <v>12</v>
      </c>
      <c r="I246" s="20">
        <f t="shared" si="20"/>
        <v>1.4527845036319613</v>
      </c>
      <c r="J246" s="8">
        <f t="shared" si="21"/>
        <v>7263.922518159807</v>
      </c>
    </row>
    <row r="247" spans="1:10" ht="20.25" customHeight="1">
      <c r="A247" s="2" t="s">
        <v>408</v>
      </c>
      <c r="B247" s="2" t="s">
        <v>24</v>
      </c>
      <c r="C247" s="6">
        <f t="shared" si="22"/>
        <v>5347.593582887701</v>
      </c>
      <c r="D247" s="2" t="s">
        <v>10</v>
      </c>
      <c r="E247" s="2">
        <v>93.5</v>
      </c>
      <c r="F247" s="2">
        <v>96</v>
      </c>
      <c r="G247" s="20">
        <f t="shared" si="18"/>
        <v>13368.983957219252</v>
      </c>
      <c r="H247" s="20">
        <f t="shared" si="19"/>
        <v>2.5</v>
      </c>
      <c r="I247" s="20">
        <f t="shared" si="20"/>
        <v>2.6737967914438503</v>
      </c>
      <c r="J247" s="8">
        <f t="shared" si="21"/>
        <v>13368.983957219252</v>
      </c>
    </row>
    <row r="248" spans="1:10" ht="20.25" customHeight="1">
      <c r="A248" s="2" t="s">
        <v>409</v>
      </c>
      <c r="B248" s="2" t="s">
        <v>117</v>
      </c>
      <c r="C248" s="6">
        <f t="shared" si="22"/>
        <v>1250</v>
      </c>
      <c r="D248" s="2" t="s">
        <v>10</v>
      </c>
      <c r="E248" s="2">
        <v>400</v>
      </c>
      <c r="F248" s="2">
        <v>396</v>
      </c>
      <c r="G248" s="20">
        <f t="shared" si="18"/>
        <v>-5000</v>
      </c>
      <c r="H248" s="20">
        <f t="shared" si="19"/>
        <v>-4</v>
      </c>
      <c r="I248" s="20">
        <f t="shared" si="20"/>
        <v>-1</v>
      </c>
      <c r="J248" s="8">
        <f t="shared" si="21"/>
        <v>-5000</v>
      </c>
    </row>
    <row r="249" spans="1:10" ht="20.25" customHeight="1">
      <c r="A249" s="2" t="s">
        <v>410</v>
      </c>
      <c r="B249" s="2" t="s">
        <v>30</v>
      </c>
      <c r="C249" s="6">
        <f t="shared" si="22"/>
        <v>566.8934240362812</v>
      </c>
      <c r="D249" s="2" t="s">
        <v>11</v>
      </c>
      <c r="E249" s="2">
        <v>882</v>
      </c>
      <c r="F249" s="2">
        <v>875</v>
      </c>
      <c r="G249" s="20">
        <f t="shared" si="18"/>
        <v>3968.253968253968</v>
      </c>
      <c r="H249" s="20">
        <f t="shared" si="19"/>
        <v>7</v>
      </c>
      <c r="I249" s="20">
        <f t="shared" si="20"/>
        <v>0.7936507936507936</v>
      </c>
      <c r="J249" s="8">
        <f t="shared" si="21"/>
        <v>3968.253968253968</v>
      </c>
    </row>
    <row r="250" spans="1:10" ht="20.25" customHeight="1">
      <c r="A250" s="2" t="s">
        <v>411</v>
      </c>
      <c r="B250" s="2" t="s">
        <v>27</v>
      </c>
      <c r="C250" s="6">
        <f t="shared" si="22"/>
        <v>501.5045135406219</v>
      </c>
      <c r="D250" s="2" t="s">
        <v>11</v>
      </c>
      <c r="E250" s="2">
        <v>997</v>
      </c>
      <c r="F250" s="2">
        <v>987</v>
      </c>
      <c r="G250" s="20">
        <f t="shared" si="18"/>
        <v>5015.045135406219</v>
      </c>
      <c r="H250" s="20">
        <f t="shared" si="19"/>
        <v>10</v>
      </c>
      <c r="I250" s="20">
        <f t="shared" si="20"/>
        <v>1.0030090270812437</v>
      </c>
      <c r="J250" s="8">
        <f t="shared" si="21"/>
        <v>5015.045135406219</v>
      </c>
    </row>
    <row r="251" spans="1:10" ht="21" customHeight="1">
      <c r="A251" s="13"/>
      <c r="B251" s="13"/>
      <c r="C251" s="13"/>
      <c r="D251" s="13"/>
      <c r="E251" s="13"/>
      <c r="F251" s="13"/>
      <c r="G251" s="22"/>
      <c r="H251" s="22"/>
      <c r="I251" s="26" t="s">
        <v>73</v>
      </c>
      <c r="J251" s="27">
        <f>SUM(J219:J250)</f>
        <v>129007.8195714153</v>
      </c>
    </row>
    <row r="252" spans="1:10" ht="20.25" customHeight="1">
      <c r="A252" s="2" t="s">
        <v>412</v>
      </c>
      <c r="B252" s="2" t="s">
        <v>23</v>
      </c>
      <c r="C252" s="6">
        <f aca="true" t="shared" si="23" ref="C252:C274">500000/E252</f>
        <v>1295.3367875647668</v>
      </c>
      <c r="D252" s="2" t="s">
        <v>10</v>
      </c>
      <c r="E252" s="2">
        <v>386</v>
      </c>
      <c r="F252" s="2">
        <v>393</v>
      </c>
      <c r="G252" s="20">
        <f t="shared" si="18"/>
        <v>9067.357512953367</v>
      </c>
      <c r="H252" s="20">
        <f t="shared" si="19"/>
        <v>7</v>
      </c>
      <c r="I252" s="20">
        <f t="shared" si="20"/>
        <v>1.8134715025906734</v>
      </c>
      <c r="J252" s="8">
        <f t="shared" si="21"/>
        <v>9067.357512953367</v>
      </c>
    </row>
    <row r="253" spans="1:10" ht="20.25" customHeight="1">
      <c r="A253" s="2" t="s">
        <v>413</v>
      </c>
      <c r="B253" s="2" t="s">
        <v>87</v>
      </c>
      <c r="C253" s="6">
        <f t="shared" si="23"/>
        <v>959.6928982725528</v>
      </c>
      <c r="D253" s="2" t="s">
        <v>10</v>
      </c>
      <c r="E253" s="2">
        <v>521</v>
      </c>
      <c r="F253" s="2">
        <v>517</v>
      </c>
      <c r="G253" s="20">
        <f t="shared" si="18"/>
        <v>-3838.7715930902114</v>
      </c>
      <c r="H253" s="20">
        <f t="shared" si="19"/>
        <v>-4</v>
      </c>
      <c r="I253" s="20">
        <f t="shared" si="20"/>
        <v>-0.7677543186180422</v>
      </c>
      <c r="J253" s="8">
        <f t="shared" si="21"/>
        <v>-3838.7715930902114</v>
      </c>
    </row>
    <row r="254" spans="1:10" ht="20.25" customHeight="1">
      <c r="A254" s="2" t="s">
        <v>413</v>
      </c>
      <c r="B254" s="2" t="s">
        <v>27</v>
      </c>
      <c r="C254" s="6">
        <f t="shared" si="23"/>
        <v>512.2950819672132</v>
      </c>
      <c r="D254" s="2" t="s">
        <v>10</v>
      </c>
      <c r="E254" s="2">
        <v>976</v>
      </c>
      <c r="F254" s="2">
        <v>969</v>
      </c>
      <c r="G254" s="20">
        <f t="shared" si="18"/>
        <v>-3586.065573770492</v>
      </c>
      <c r="H254" s="20">
        <f t="shared" si="19"/>
        <v>-7</v>
      </c>
      <c r="I254" s="20">
        <f t="shared" si="20"/>
        <v>-0.7172131147540983</v>
      </c>
      <c r="J254" s="8">
        <f t="shared" si="21"/>
        <v>-3586.065573770492</v>
      </c>
    </row>
    <row r="255" spans="1:10" ht="20.25" customHeight="1">
      <c r="A255" s="2" t="s">
        <v>414</v>
      </c>
      <c r="B255" s="2" t="s">
        <v>27</v>
      </c>
      <c r="C255" s="6">
        <f t="shared" si="23"/>
        <v>506.07287449392715</v>
      </c>
      <c r="D255" s="2" t="s">
        <v>10</v>
      </c>
      <c r="E255" s="2">
        <v>988</v>
      </c>
      <c r="F255" s="2">
        <v>1004</v>
      </c>
      <c r="G255" s="20">
        <f t="shared" si="18"/>
        <v>8097.165991902834</v>
      </c>
      <c r="H255" s="20">
        <f t="shared" si="19"/>
        <v>16</v>
      </c>
      <c r="I255" s="20">
        <f t="shared" si="20"/>
        <v>1.6194331983805668</v>
      </c>
      <c r="J255" s="8">
        <f t="shared" si="21"/>
        <v>8097.165991902834</v>
      </c>
    </row>
    <row r="256" spans="1:10" ht="20.25" customHeight="1">
      <c r="A256" s="2" t="s">
        <v>415</v>
      </c>
      <c r="B256" s="2" t="s">
        <v>29</v>
      </c>
      <c r="C256" s="6">
        <f t="shared" si="23"/>
        <v>364.963503649635</v>
      </c>
      <c r="D256" s="2" t="s">
        <v>10</v>
      </c>
      <c r="E256" s="2">
        <v>1370</v>
      </c>
      <c r="F256" s="2">
        <v>1363</v>
      </c>
      <c r="G256" s="20">
        <f t="shared" si="18"/>
        <v>-2554.744525547445</v>
      </c>
      <c r="H256" s="20">
        <f t="shared" si="19"/>
        <v>-6.999999999999999</v>
      </c>
      <c r="I256" s="20">
        <f t="shared" si="20"/>
        <v>-0.510948905109489</v>
      </c>
      <c r="J256" s="8">
        <f t="shared" si="21"/>
        <v>-2554.744525547445</v>
      </c>
    </row>
    <row r="257" spans="1:10" ht="20.25" customHeight="1">
      <c r="A257" s="2" t="s">
        <v>416</v>
      </c>
      <c r="B257" s="2" t="s">
        <v>28</v>
      </c>
      <c r="C257" s="6">
        <f t="shared" si="23"/>
        <v>606.060606060606</v>
      </c>
      <c r="D257" s="2" t="s">
        <v>10</v>
      </c>
      <c r="E257" s="2">
        <v>825</v>
      </c>
      <c r="F257" s="2">
        <v>836</v>
      </c>
      <c r="G257" s="20">
        <f t="shared" si="18"/>
        <v>6666.666666666666</v>
      </c>
      <c r="H257" s="20">
        <f t="shared" si="19"/>
        <v>11</v>
      </c>
      <c r="I257" s="20">
        <f t="shared" si="20"/>
        <v>1.3333333333333335</v>
      </c>
      <c r="J257" s="8">
        <f t="shared" si="21"/>
        <v>6666.666666666666</v>
      </c>
    </row>
    <row r="258" spans="1:10" ht="20.25" customHeight="1">
      <c r="A258" s="2" t="s">
        <v>417</v>
      </c>
      <c r="B258" s="2" t="s">
        <v>276</v>
      </c>
      <c r="C258" s="6">
        <f t="shared" si="23"/>
        <v>704.2253521126761</v>
      </c>
      <c r="D258" s="2" t="s">
        <v>10</v>
      </c>
      <c r="E258" s="2">
        <v>710</v>
      </c>
      <c r="F258" s="2">
        <v>703</v>
      </c>
      <c r="G258" s="20">
        <f t="shared" si="18"/>
        <v>-4929.577464788733</v>
      </c>
      <c r="H258" s="20">
        <f t="shared" si="19"/>
        <v>-7</v>
      </c>
      <c r="I258" s="20">
        <f t="shared" si="20"/>
        <v>-0.9859154929577465</v>
      </c>
      <c r="J258" s="8">
        <f t="shared" si="21"/>
        <v>-4929.577464788733</v>
      </c>
    </row>
    <row r="259" spans="1:10" ht="20.25" customHeight="1">
      <c r="A259" s="2" t="s">
        <v>418</v>
      </c>
      <c r="B259" s="2" t="s">
        <v>419</v>
      </c>
      <c r="C259" s="6">
        <f t="shared" si="23"/>
        <v>361.53289949385396</v>
      </c>
      <c r="D259" s="2" t="s">
        <v>10</v>
      </c>
      <c r="E259" s="2">
        <v>1383</v>
      </c>
      <c r="F259" s="2">
        <v>1398</v>
      </c>
      <c r="G259" s="20">
        <f t="shared" si="18"/>
        <v>5422.99349240781</v>
      </c>
      <c r="H259" s="20">
        <f t="shared" si="19"/>
        <v>15.000000000000002</v>
      </c>
      <c r="I259" s="20">
        <f t="shared" si="20"/>
        <v>1.084598698481562</v>
      </c>
      <c r="J259" s="8">
        <f t="shared" si="21"/>
        <v>5422.99349240781</v>
      </c>
    </row>
    <row r="260" spans="1:10" ht="20.25" customHeight="1">
      <c r="A260" s="2" t="s">
        <v>420</v>
      </c>
      <c r="B260" s="2" t="s">
        <v>419</v>
      </c>
      <c r="C260" s="6">
        <f t="shared" si="23"/>
        <v>358.6800573888092</v>
      </c>
      <c r="D260" s="2" t="s">
        <v>10</v>
      </c>
      <c r="E260" s="2">
        <v>1394</v>
      </c>
      <c r="F260" s="2">
        <v>1396</v>
      </c>
      <c r="G260" s="20">
        <f t="shared" si="18"/>
        <v>717.3601147776184</v>
      </c>
      <c r="H260" s="20">
        <f t="shared" si="19"/>
        <v>2</v>
      </c>
      <c r="I260" s="20">
        <f t="shared" si="20"/>
        <v>0.1434720229555237</v>
      </c>
      <c r="J260" s="8">
        <f t="shared" si="21"/>
        <v>717.3601147776184</v>
      </c>
    </row>
    <row r="261" spans="1:10" ht="20.25" customHeight="1">
      <c r="A261" s="2" t="s">
        <v>421</v>
      </c>
      <c r="B261" s="2" t="s">
        <v>28</v>
      </c>
      <c r="C261" s="6">
        <f t="shared" si="23"/>
        <v>590.318772136954</v>
      </c>
      <c r="D261" s="2" t="s">
        <v>10</v>
      </c>
      <c r="E261" s="2">
        <v>847</v>
      </c>
      <c r="F261" s="2">
        <v>856</v>
      </c>
      <c r="G261" s="20">
        <f t="shared" si="18"/>
        <v>5312.868949232586</v>
      </c>
      <c r="H261" s="20">
        <f t="shared" si="19"/>
        <v>9</v>
      </c>
      <c r="I261" s="20">
        <f t="shared" si="20"/>
        <v>1.062573789846517</v>
      </c>
      <c r="J261" s="8">
        <f t="shared" si="21"/>
        <v>5312.868949232586</v>
      </c>
    </row>
    <row r="262" spans="1:10" ht="20.25" customHeight="1">
      <c r="A262" s="2" t="s">
        <v>422</v>
      </c>
      <c r="B262" s="2" t="s">
        <v>419</v>
      </c>
      <c r="C262" s="6">
        <f t="shared" si="23"/>
        <v>359.45363048166786</v>
      </c>
      <c r="D262" s="2" t="s">
        <v>11</v>
      </c>
      <c r="E262" s="2">
        <v>1391</v>
      </c>
      <c r="F262" s="2">
        <v>1397</v>
      </c>
      <c r="G262" s="20">
        <f t="shared" si="18"/>
        <v>-2156.721782890007</v>
      </c>
      <c r="H262" s="20">
        <f t="shared" si="19"/>
        <v>-6</v>
      </c>
      <c r="I262" s="20">
        <f t="shared" si="20"/>
        <v>-0.4313443565780014</v>
      </c>
      <c r="J262" s="8">
        <f t="shared" si="21"/>
        <v>-2156.721782890007</v>
      </c>
    </row>
    <row r="263" spans="1:10" ht="20.25" customHeight="1">
      <c r="A263" s="2" t="s">
        <v>422</v>
      </c>
      <c r="B263" s="2" t="s">
        <v>28</v>
      </c>
      <c r="C263" s="6">
        <f t="shared" si="23"/>
        <v>595.2380952380952</v>
      </c>
      <c r="D263" s="2" t="s">
        <v>11</v>
      </c>
      <c r="E263" s="2">
        <v>840</v>
      </c>
      <c r="F263" s="2">
        <v>833</v>
      </c>
      <c r="G263" s="20">
        <f t="shared" si="18"/>
        <v>4166.666666666666</v>
      </c>
      <c r="H263" s="20">
        <f t="shared" si="19"/>
        <v>7</v>
      </c>
      <c r="I263" s="20">
        <f t="shared" si="20"/>
        <v>0.8333333333333334</v>
      </c>
      <c r="J263" s="8">
        <f t="shared" si="21"/>
        <v>4166.666666666666</v>
      </c>
    </row>
    <row r="264" spans="1:10" ht="20.25" customHeight="1">
      <c r="A264" s="2" t="s">
        <v>423</v>
      </c>
      <c r="B264" s="2" t="s">
        <v>28</v>
      </c>
      <c r="C264" s="6">
        <f t="shared" si="23"/>
        <v>607.5334143377886</v>
      </c>
      <c r="D264" s="2" t="s">
        <v>10</v>
      </c>
      <c r="E264" s="2">
        <v>823</v>
      </c>
      <c r="F264" s="2">
        <v>833</v>
      </c>
      <c r="G264" s="20">
        <f t="shared" si="18"/>
        <v>6075.334143377886</v>
      </c>
      <c r="H264" s="20">
        <f t="shared" si="19"/>
        <v>10</v>
      </c>
      <c r="I264" s="20">
        <f t="shared" si="20"/>
        <v>1.2150668286755772</v>
      </c>
      <c r="J264" s="8">
        <f t="shared" si="21"/>
        <v>6075.334143377886</v>
      </c>
    </row>
    <row r="265" spans="1:10" ht="20.25" customHeight="1">
      <c r="A265" s="2" t="s">
        <v>424</v>
      </c>
      <c r="B265" s="2" t="s">
        <v>90</v>
      </c>
      <c r="C265" s="6">
        <f t="shared" si="23"/>
        <v>460.8294930875576</v>
      </c>
      <c r="D265" s="2" t="s">
        <v>10</v>
      </c>
      <c r="E265" s="2">
        <v>1085</v>
      </c>
      <c r="F265" s="2">
        <v>1093</v>
      </c>
      <c r="G265" s="20">
        <f t="shared" si="18"/>
        <v>3686.6359447004606</v>
      </c>
      <c r="H265" s="20">
        <f t="shared" si="19"/>
        <v>8</v>
      </c>
      <c r="I265" s="20">
        <f t="shared" si="20"/>
        <v>0.7373271889400922</v>
      </c>
      <c r="J265" s="8">
        <f t="shared" si="21"/>
        <v>3686.6359447004606</v>
      </c>
    </row>
    <row r="266" spans="1:10" ht="20.25" customHeight="1">
      <c r="A266" s="2" t="s">
        <v>425</v>
      </c>
      <c r="B266" s="2" t="s">
        <v>0</v>
      </c>
      <c r="C266" s="6">
        <f t="shared" si="23"/>
        <v>2197.802197802198</v>
      </c>
      <c r="D266" s="2" t="s">
        <v>10</v>
      </c>
      <c r="E266" s="2">
        <v>227.5</v>
      </c>
      <c r="F266" s="2">
        <v>230.5</v>
      </c>
      <c r="G266" s="20">
        <f t="shared" si="18"/>
        <v>6593.406593406594</v>
      </c>
      <c r="H266" s="20">
        <f t="shared" si="19"/>
        <v>3</v>
      </c>
      <c r="I266" s="20">
        <f t="shared" si="20"/>
        <v>1.3186813186813187</v>
      </c>
      <c r="J266" s="8">
        <f t="shared" si="21"/>
        <v>6593.406593406594</v>
      </c>
    </row>
    <row r="267" spans="1:10" ht="20.25" customHeight="1">
      <c r="A267" s="2" t="s">
        <v>426</v>
      </c>
      <c r="B267" s="2" t="s">
        <v>1</v>
      </c>
      <c r="C267" s="6">
        <f t="shared" si="23"/>
        <v>915.7509157509157</v>
      </c>
      <c r="D267" s="2" t="s">
        <v>10</v>
      </c>
      <c r="E267" s="2">
        <v>546</v>
      </c>
      <c r="F267" s="2">
        <v>542</v>
      </c>
      <c r="G267" s="20">
        <f t="shared" si="18"/>
        <v>-3663.003663003663</v>
      </c>
      <c r="H267" s="20">
        <f t="shared" si="19"/>
        <v>-4</v>
      </c>
      <c r="I267" s="20">
        <f t="shared" si="20"/>
        <v>-0.7326007326007326</v>
      </c>
      <c r="J267" s="8">
        <f t="shared" si="21"/>
        <v>-3663.003663003663</v>
      </c>
    </row>
    <row r="268" spans="1:10" ht="20.25" customHeight="1">
      <c r="A268" s="2" t="s">
        <v>427</v>
      </c>
      <c r="B268" s="2" t="s">
        <v>1</v>
      </c>
      <c r="C268" s="6">
        <f t="shared" si="23"/>
        <v>917.4311926605504</v>
      </c>
      <c r="D268" s="2" t="s">
        <v>10</v>
      </c>
      <c r="E268" s="2">
        <v>545</v>
      </c>
      <c r="F268" s="2">
        <v>551</v>
      </c>
      <c r="G268" s="20">
        <f t="shared" si="18"/>
        <v>5504.587155963302</v>
      </c>
      <c r="H268" s="20">
        <f t="shared" si="19"/>
        <v>6</v>
      </c>
      <c r="I268" s="20">
        <f t="shared" si="20"/>
        <v>1.1009174311926606</v>
      </c>
      <c r="J268" s="8">
        <f t="shared" si="21"/>
        <v>5504.587155963302</v>
      </c>
    </row>
    <row r="269" spans="1:10" ht="20.25" customHeight="1">
      <c r="A269" s="2" t="s">
        <v>428</v>
      </c>
      <c r="B269" s="2" t="s">
        <v>87</v>
      </c>
      <c r="C269" s="6">
        <f t="shared" si="23"/>
        <v>1010.10101010101</v>
      </c>
      <c r="D269" s="2" t="s">
        <v>10</v>
      </c>
      <c r="E269" s="2">
        <v>495</v>
      </c>
      <c r="F269" s="2">
        <v>503</v>
      </c>
      <c r="G269" s="20">
        <f t="shared" si="18"/>
        <v>8080.80808080808</v>
      </c>
      <c r="H269" s="20">
        <f t="shared" si="19"/>
        <v>8</v>
      </c>
      <c r="I269" s="20">
        <f t="shared" si="20"/>
        <v>1.6161616161616161</v>
      </c>
      <c r="J269" s="8">
        <f t="shared" si="21"/>
        <v>8080.80808080808</v>
      </c>
    </row>
    <row r="270" spans="1:10" ht="20.25" customHeight="1">
      <c r="A270" s="2" t="s">
        <v>428</v>
      </c>
      <c r="B270" s="2" t="s">
        <v>31</v>
      </c>
      <c r="C270" s="6">
        <f t="shared" si="23"/>
        <v>653.59477124183</v>
      </c>
      <c r="D270" s="2" t="s">
        <v>11</v>
      </c>
      <c r="E270" s="2">
        <v>765</v>
      </c>
      <c r="F270" s="2">
        <v>768</v>
      </c>
      <c r="G270" s="20">
        <f aca="true" t="shared" si="24" ref="G270:G336">(IF($D270="SHORT",$E270-$F270,IF($D270="LONG",$F270-$E270)))*$C270</f>
        <v>-1960.78431372549</v>
      </c>
      <c r="H270" s="20">
        <f t="shared" si="19"/>
        <v>-3</v>
      </c>
      <c r="I270" s="20">
        <f t="shared" si="20"/>
        <v>-0.39215686274509803</v>
      </c>
      <c r="J270" s="8">
        <f t="shared" si="21"/>
        <v>-1960.78431372549</v>
      </c>
    </row>
    <row r="271" spans="1:10" ht="20.25" customHeight="1">
      <c r="A271" s="2" t="s">
        <v>429</v>
      </c>
      <c r="B271" s="2" t="s">
        <v>1</v>
      </c>
      <c r="C271" s="6">
        <f t="shared" si="23"/>
        <v>932.8358208955224</v>
      </c>
      <c r="D271" s="2" t="s">
        <v>10</v>
      </c>
      <c r="E271" s="2">
        <v>536</v>
      </c>
      <c r="F271" s="2">
        <v>544</v>
      </c>
      <c r="G271" s="20">
        <f t="shared" si="24"/>
        <v>7462.686567164179</v>
      </c>
      <c r="H271" s="20">
        <f aca="true" t="shared" si="25" ref="H271:H337">G271/C271</f>
        <v>8</v>
      </c>
      <c r="I271" s="20">
        <f aca="true" t="shared" si="26" ref="I271:I337">H271/E271*100</f>
        <v>1.4925373134328357</v>
      </c>
      <c r="J271" s="8">
        <f aca="true" t="shared" si="27" ref="J271:J337">H271*C271</f>
        <v>7462.686567164179</v>
      </c>
    </row>
    <row r="272" spans="1:10" ht="20.25" customHeight="1">
      <c r="A272" s="2" t="s">
        <v>430</v>
      </c>
      <c r="B272" s="2" t="s">
        <v>28</v>
      </c>
      <c r="C272" s="6">
        <f t="shared" si="23"/>
        <v>588.2352941176471</v>
      </c>
      <c r="D272" s="2" t="s">
        <v>11</v>
      </c>
      <c r="E272" s="2">
        <v>850</v>
      </c>
      <c r="F272" s="2">
        <v>844</v>
      </c>
      <c r="G272" s="20">
        <f t="shared" si="24"/>
        <v>3529.4117647058824</v>
      </c>
      <c r="H272" s="20">
        <f t="shared" si="25"/>
        <v>6</v>
      </c>
      <c r="I272" s="20">
        <f t="shared" si="26"/>
        <v>0.7058823529411765</v>
      </c>
      <c r="J272" s="8">
        <f t="shared" si="27"/>
        <v>3529.4117647058824</v>
      </c>
    </row>
    <row r="273" spans="1:10" ht="20.25" customHeight="1">
      <c r="A273" s="2" t="s">
        <v>431</v>
      </c>
      <c r="B273" s="2" t="s">
        <v>0</v>
      </c>
      <c r="C273" s="6">
        <f t="shared" si="23"/>
        <v>2100.840336134454</v>
      </c>
      <c r="D273" s="2" t="s">
        <v>10</v>
      </c>
      <c r="E273" s="2">
        <v>238</v>
      </c>
      <c r="F273" s="2">
        <v>239</v>
      </c>
      <c r="G273" s="20">
        <f t="shared" si="24"/>
        <v>2100.840336134454</v>
      </c>
      <c r="H273" s="20">
        <f t="shared" si="25"/>
        <v>1</v>
      </c>
      <c r="I273" s="20">
        <f t="shared" si="26"/>
        <v>0.42016806722689076</v>
      </c>
      <c r="J273" s="8">
        <f t="shared" si="27"/>
        <v>2100.840336134454</v>
      </c>
    </row>
    <row r="274" spans="1:10" ht="20.25" customHeight="1">
      <c r="A274" s="2" t="s">
        <v>432</v>
      </c>
      <c r="B274" s="2" t="s">
        <v>0</v>
      </c>
      <c r="C274" s="6">
        <f t="shared" si="23"/>
        <v>2127.659574468085</v>
      </c>
      <c r="D274" s="2" t="s">
        <v>10</v>
      </c>
      <c r="E274" s="2">
        <v>235</v>
      </c>
      <c r="F274" s="2">
        <v>239</v>
      </c>
      <c r="G274" s="20">
        <f t="shared" si="24"/>
        <v>8510.63829787234</v>
      </c>
      <c r="H274" s="20">
        <f t="shared" si="25"/>
        <v>4</v>
      </c>
      <c r="I274" s="20">
        <f t="shared" si="26"/>
        <v>1.702127659574468</v>
      </c>
      <c r="J274" s="8">
        <f t="shared" si="27"/>
        <v>8510.63829787234</v>
      </c>
    </row>
    <row r="275" spans="1:10" ht="21" customHeight="1">
      <c r="A275" s="13"/>
      <c r="B275" s="13"/>
      <c r="C275" s="13"/>
      <c r="D275" s="13"/>
      <c r="E275" s="13"/>
      <c r="F275" s="13"/>
      <c r="G275" s="22"/>
      <c r="H275" s="22"/>
      <c r="I275" s="26" t="s">
        <v>73</v>
      </c>
      <c r="J275" s="27">
        <f>SUM(J252:J274)</f>
        <v>68305.75936192468</v>
      </c>
    </row>
    <row r="276" spans="1:10" ht="20.25" customHeight="1">
      <c r="A276" s="2" t="s">
        <v>433</v>
      </c>
      <c r="B276" s="2" t="s">
        <v>381</v>
      </c>
      <c r="C276" s="6">
        <f aca="true" t="shared" si="28" ref="C276:C295">500000/E276</f>
        <v>1915.7088122605364</v>
      </c>
      <c r="D276" s="2" t="s">
        <v>10</v>
      </c>
      <c r="E276" s="2">
        <v>261</v>
      </c>
      <c r="F276" s="2">
        <v>260</v>
      </c>
      <c r="G276" s="20">
        <f t="shared" si="24"/>
        <v>-1915.7088122605364</v>
      </c>
      <c r="H276" s="20">
        <f t="shared" si="25"/>
        <v>-1</v>
      </c>
      <c r="I276" s="20">
        <f t="shared" si="26"/>
        <v>-0.38314176245210724</v>
      </c>
      <c r="J276" s="8">
        <f t="shared" si="27"/>
        <v>-1915.7088122605364</v>
      </c>
    </row>
    <row r="277" spans="1:10" ht="20.25" customHeight="1">
      <c r="A277" s="2" t="s">
        <v>433</v>
      </c>
      <c r="B277" s="2" t="s">
        <v>121</v>
      </c>
      <c r="C277" s="6">
        <f t="shared" si="28"/>
        <v>1250</v>
      </c>
      <c r="D277" s="2" t="s">
        <v>10</v>
      </c>
      <c r="E277" s="2">
        <v>400</v>
      </c>
      <c r="F277" s="2">
        <v>401</v>
      </c>
      <c r="G277" s="20">
        <f t="shared" si="24"/>
        <v>1250</v>
      </c>
      <c r="H277" s="20">
        <f t="shared" si="25"/>
        <v>1</v>
      </c>
      <c r="I277" s="20">
        <f t="shared" si="26"/>
        <v>0.25</v>
      </c>
      <c r="J277" s="8">
        <f t="shared" si="27"/>
        <v>1250</v>
      </c>
    </row>
    <row r="278" spans="1:10" ht="20.25" customHeight="1">
      <c r="A278" s="2" t="s">
        <v>433</v>
      </c>
      <c r="B278" s="2" t="s">
        <v>174</v>
      </c>
      <c r="C278" s="6">
        <f t="shared" si="28"/>
        <v>1628.6644951140065</v>
      </c>
      <c r="D278" s="2" t="s">
        <v>10</v>
      </c>
      <c r="E278" s="2">
        <v>307</v>
      </c>
      <c r="F278" s="2">
        <v>307</v>
      </c>
      <c r="G278" s="20">
        <f t="shared" si="24"/>
        <v>0</v>
      </c>
      <c r="H278" s="20">
        <f t="shared" si="25"/>
        <v>0</v>
      </c>
      <c r="I278" s="20">
        <f t="shared" si="26"/>
        <v>0</v>
      </c>
      <c r="J278" s="8">
        <f t="shared" si="27"/>
        <v>0</v>
      </c>
    </row>
    <row r="279" spans="1:10" ht="20.25" customHeight="1">
      <c r="A279" s="2" t="s">
        <v>434</v>
      </c>
      <c r="B279" s="2" t="s">
        <v>174</v>
      </c>
      <c r="C279" s="6">
        <f t="shared" si="28"/>
        <v>1633.986928104575</v>
      </c>
      <c r="D279" s="2" t="s">
        <v>11</v>
      </c>
      <c r="E279" s="2">
        <v>306</v>
      </c>
      <c r="F279" s="2">
        <v>304.8</v>
      </c>
      <c r="G279" s="20">
        <f t="shared" si="24"/>
        <v>1960.7843137254715</v>
      </c>
      <c r="H279" s="20">
        <f t="shared" si="25"/>
        <v>1.1999999999999886</v>
      </c>
      <c r="I279" s="20">
        <f t="shared" si="26"/>
        <v>0.3921568627450943</v>
      </c>
      <c r="J279" s="8">
        <f t="shared" si="27"/>
        <v>1960.7843137254715</v>
      </c>
    </row>
    <row r="280" spans="1:10" ht="20.25" customHeight="1">
      <c r="A280" s="2" t="s">
        <v>434</v>
      </c>
      <c r="B280" s="2" t="s">
        <v>169</v>
      </c>
      <c r="C280" s="6">
        <f t="shared" si="28"/>
        <v>550.6607929515418</v>
      </c>
      <c r="D280" s="2" t="s">
        <v>10</v>
      </c>
      <c r="E280" s="2">
        <v>908</v>
      </c>
      <c r="F280" s="2">
        <v>914</v>
      </c>
      <c r="G280" s="20">
        <f t="shared" si="24"/>
        <v>3303.964757709251</v>
      </c>
      <c r="H280" s="20">
        <f t="shared" si="25"/>
        <v>6</v>
      </c>
      <c r="I280" s="20">
        <f t="shared" si="26"/>
        <v>0.6607929515418502</v>
      </c>
      <c r="J280" s="8">
        <f t="shared" si="27"/>
        <v>3303.964757709251</v>
      </c>
    </row>
    <row r="281" spans="1:10" ht="20.25" customHeight="1">
      <c r="A281" s="2" t="s">
        <v>435</v>
      </c>
      <c r="B281" s="2" t="s">
        <v>3</v>
      </c>
      <c r="C281" s="6">
        <f t="shared" si="28"/>
        <v>379.07505686125853</v>
      </c>
      <c r="D281" s="2" t="s">
        <v>10</v>
      </c>
      <c r="E281" s="2">
        <v>1319</v>
      </c>
      <c r="F281" s="2">
        <v>1336</v>
      </c>
      <c r="G281" s="20">
        <f t="shared" si="24"/>
        <v>6444.275966641395</v>
      </c>
      <c r="H281" s="20">
        <f t="shared" si="25"/>
        <v>17</v>
      </c>
      <c r="I281" s="20">
        <f t="shared" si="26"/>
        <v>1.288855193328279</v>
      </c>
      <c r="J281" s="8">
        <f t="shared" si="27"/>
        <v>6444.275966641395</v>
      </c>
    </row>
    <row r="282" spans="1:10" ht="20.25" customHeight="1">
      <c r="A282" s="2" t="s">
        <v>435</v>
      </c>
      <c r="B282" s="2" t="s">
        <v>169</v>
      </c>
      <c r="C282" s="6">
        <f t="shared" si="28"/>
        <v>558.0357142857143</v>
      </c>
      <c r="D282" s="2" t="s">
        <v>10</v>
      </c>
      <c r="E282" s="2">
        <v>896</v>
      </c>
      <c r="F282" s="2">
        <v>896</v>
      </c>
      <c r="G282" s="20">
        <f t="shared" si="24"/>
        <v>0</v>
      </c>
      <c r="H282" s="20">
        <f t="shared" si="25"/>
        <v>0</v>
      </c>
      <c r="I282" s="20">
        <f t="shared" si="26"/>
        <v>0</v>
      </c>
      <c r="J282" s="8">
        <f t="shared" si="27"/>
        <v>0</v>
      </c>
    </row>
    <row r="283" spans="1:10" ht="20.25" customHeight="1">
      <c r="A283" s="2" t="s">
        <v>435</v>
      </c>
      <c r="B283" s="2" t="s">
        <v>174</v>
      </c>
      <c r="C283" s="6">
        <f t="shared" si="28"/>
        <v>1691.4749661705005</v>
      </c>
      <c r="D283" s="2" t="s">
        <v>10</v>
      </c>
      <c r="E283" s="2">
        <v>295.6</v>
      </c>
      <c r="F283" s="2">
        <v>301</v>
      </c>
      <c r="G283" s="20">
        <f t="shared" si="24"/>
        <v>9133.964817320664</v>
      </c>
      <c r="H283" s="20">
        <f t="shared" si="25"/>
        <v>5.399999999999977</v>
      </c>
      <c r="I283" s="20">
        <f t="shared" si="26"/>
        <v>1.8267929634641327</v>
      </c>
      <c r="J283" s="8">
        <f t="shared" si="27"/>
        <v>9133.964817320664</v>
      </c>
    </row>
    <row r="284" spans="1:10" ht="20.25" customHeight="1">
      <c r="A284" s="2" t="s">
        <v>436</v>
      </c>
      <c r="B284" s="2" t="s">
        <v>18</v>
      </c>
      <c r="C284" s="6">
        <f t="shared" si="28"/>
        <v>606.060606060606</v>
      </c>
      <c r="D284" s="2" t="s">
        <v>10</v>
      </c>
      <c r="E284" s="2">
        <v>825</v>
      </c>
      <c r="F284" s="2">
        <v>837</v>
      </c>
      <c r="G284" s="20">
        <f t="shared" si="24"/>
        <v>7272.727272727272</v>
      </c>
      <c r="H284" s="20">
        <f t="shared" si="25"/>
        <v>12</v>
      </c>
      <c r="I284" s="20">
        <f t="shared" si="26"/>
        <v>1.4545454545454546</v>
      </c>
      <c r="J284" s="8">
        <f t="shared" si="27"/>
        <v>7272.727272727272</v>
      </c>
    </row>
    <row r="285" spans="1:10" ht="20.25" customHeight="1">
      <c r="A285" s="2" t="s">
        <v>436</v>
      </c>
      <c r="B285" s="2" t="s">
        <v>117</v>
      </c>
      <c r="C285" s="6">
        <f t="shared" si="28"/>
        <v>1098.901098901099</v>
      </c>
      <c r="D285" s="2" t="s">
        <v>10</v>
      </c>
      <c r="E285" s="2">
        <v>455</v>
      </c>
      <c r="F285" s="2">
        <v>461</v>
      </c>
      <c r="G285" s="20">
        <f t="shared" si="24"/>
        <v>6593.406593406594</v>
      </c>
      <c r="H285" s="20">
        <f t="shared" si="25"/>
        <v>6</v>
      </c>
      <c r="I285" s="20">
        <f t="shared" si="26"/>
        <v>1.3186813186813187</v>
      </c>
      <c r="J285" s="8">
        <f t="shared" si="27"/>
        <v>6593.406593406594</v>
      </c>
    </row>
    <row r="286" spans="1:10" ht="20.25" customHeight="1">
      <c r="A286" s="2" t="s">
        <v>437</v>
      </c>
      <c r="B286" s="2" t="s">
        <v>117</v>
      </c>
      <c r="C286" s="6">
        <f t="shared" si="28"/>
        <v>1118.5682326621925</v>
      </c>
      <c r="D286" s="2" t="s">
        <v>10</v>
      </c>
      <c r="E286" s="2">
        <v>447</v>
      </c>
      <c r="F286" s="2">
        <v>554</v>
      </c>
      <c r="G286" s="20">
        <f t="shared" si="24"/>
        <v>119686.80089485459</v>
      </c>
      <c r="H286" s="20">
        <f t="shared" si="25"/>
        <v>107</v>
      </c>
      <c r="I286" s="20">
        <f t="shared" si="26"/>
        <v>23.937360178970916</v>
      </c>
      <c r="J286" s="8">
        <f t="shared" si="27"/>
        <v>119686.80089485459</v>
      </c>
    </row>
    <row r="287" spans="1:10" ht="20.25" customHeight="1">
      <c r="A287" s="2" t="s">
        <v>437</v>
      </c>
      <c r="B287" s="2" t="s">
        <v>0</v>
      </c>
      <c r="C287" s="6">
        <f t="shared" si="28"/>
        <v>1960.7843137254902</v>
      </c>
      <c r="D287" s="2" t="s">
        <v>10</v>
      </c>
      <c r="E287" s="2">
        <v>255</v>
      </c>
      <c r="F287" s="2">
        <v>259</v>
      </c>
      <c r="G287" s="20">
        <f t="shared" si="24"/>
        <v>7843.137254901961</v>
      </c>
      <c r="H287" s="20">
        <f t="shared" si="25"/>
        <v>4</v>
      </c>
      <c r="I287" s="20">
        <f t="shared" si="26"/>
        <v>1.5686274509803921</v>
      </c>
      <c r="J287" s="8">
        <f t="shared" si="27"/>
        <v>7843.137254901961</v>
      </c>
    </row>
    <row r="288" spans="1:10" ht="20.25" customHeight="1">
      <c r="A288" s="2" t="s">
        <v>438</v>
      </c>
      <c r="B288" s="2" t="s">
        <v>1</v>
      </c>
      <c r="C288" s="6">
        <f t="shared" si="28"/>
        <v>878.7346221441124</v>
      </c>
      <c r="D288" s="2" t="s">
        <v>11</v>
      </c>
      <c r="E288" s="2">
        <v>569</v>
      </c>
      <c r="F288" s="2">
        <v>558</v>
      </c>
      <c r="G288" s="20">
        <f t="shared" si="24"/>
        <v>9666.080843585238</v>
      </c>
      <c r="H288" s="20">
        <f t="shared" si="25"/>
        <v>11.000000000000002</v>
      </c>
      <c r="I288" s="20">
        <f t="shared" si="26"/>
        <v>1.9332161687170477</v>
      </c>
      <c r="J288" s="8">
        <f t="shared" si="27"/>
        <v>9666.080843585238</v>
      </c>
    </row>
    <row r="289" spans="1:10" ht="20.25" customHeight="1">
      <c r="A289" s="2" t="s">
        <v>438</v>
      </c>
      <c r="B289" s="2" t="s">
        <v>3</v>
      </c>
      <c r="C289" s="6">
        <f t="shared" si="28"/>
        <v>380.22813688212926</v>
      </c>
      <c r="D289" s="2" t="s">
        <v>10</v>
      </c>
      <c r="E289" s="2">
        <v>1315</v>
      </c>
      <c r="F289" s="2">
        <v>1343</v>
      </c>
      <c r="G289" s="20">
        <f t="shared" si="24"/>
        <v>10646.38783269962</v>
      </c>
      <c r="H289" s="20">
        <f t="shared" si="25"/>
        <v>28.000000000000004</v>
      </c>
      <c r="I289" s="20">
        <f t="shared" si="26"/>
        <v>2.1292775665399244</v>
      </c>
      <c r="J289" s="8">
        <f t="shared" si="27"/>
        <v>10646.38783269962</v>
      </c>
    </row>
    <row r="290" spans="1:10" ht="20.25" customHeight="1">
      <c r="A290" s="2" t="s">
        <v>439</v>
      </c>
      <c r="B290" s="2" t="s">
        <v>3</v>
      </c>
      <c r="C290" s="6">
        <f t="shared" si="28"/>
        <v>392.77297721916733</v>
      </c>
      <c r="D290" s="2" t="s">
        <v>10</v>
      </c>
      <c r="E290" s="2">
        <v>1273</v>
      </c>
      <c r="F290" s="2">
        <v>1298</v>
      </c>
      <c r="G290" s="20">
        <f t="shared" si="24"/>
        <v>9819.324430479182</v>
      </c>
      <c r="H290" s="20">
        <f t="shared" si="25"/>
        <v>24.999999999999996</v>
      </c>
      <c r="I290" s="20">
        <f t="shared" si="26"/>
        <v>1.963864886095836</v>
      </c>
      <c r="J290" s="8">
        <f t="shared" si="27"/>
        <v>9819.324430479182</v>
      </c>
    </row>
    <row r="291" spans="1:10" ht="20.25" customHeight="1">
      <c r="A291" s="2" t="s">
        <v>439</v>
      </c>
      <c r="B291" s="2" t="s">
        <v>440</v>
      </c>
      <c r="C291" s="6">
        <f t="shared" si="28"/>
        <v>1550.3875968992247</v>
      </c>
      <c r="D291" s="2" t="s">
        <v>10</v>
      </c>
      <c r="E291" s="2">
        <v>322.5</v>
      </c>
      <c r="F291" s="2">
        <v>320</v>
      </c>
      <c r="G291" s="20">
        <f t="shared" si="24"/>
        <v>-3875.968992248062</v>
      </c>
      <c r="H291" s="20">
        <f t="shared" si="25"/>
        <v>-2.5</v>
      </c>
      <c r="I291" s="20">
        <f t="shared" si="26"/>
        <v>-0.7751937984496124</v>
      </c>
      <c r="J291" s="8">
        <f t="shared" si="27"/>
        <v>-3875.968992248062</v>
      </c>
    </row>
    <row r="292" spans="1:10" ht="20.25" customHeight="1">
      <c r="A292" s="2" t="s">
        <v>439</v>
      </c>
      <c r="B292" s="2" t="s">
        <v>0</v>
      </c>
      <c r="C292" s="6">
        <f t="shared" si="28"/>
        <v>2024.2914979757086</v>
      </c>
      <c r="D292" s="2" t="s">
        <v>10</v>
      </c>
      <c r="E292" s="2">
        <v>247</v>
      </c>
      <c r="F292" s="2">
        <v>251</v>
      </c>
      <c r="G292" s="20">
        <f t="shared" si="24"/>
        <v>8097.165991902834</v>
      </c>
      <c r="H292" s="20">
        <f t="shared" si="25"/>
        <v>4</v>
      </c>
      <c r="I292" s="20">
        <f t="shared" si="26"/>
        <v>1.6194331983805668</v>
      </c>
      <c r="J292" s="8">
        <f t="shared" si="27"/>
        <v>8097.165991902834</v>
      </c>
    </row>
    <row r="293" spans="1:10" ht="20.25" customHeight="1">
      <c r="A293" s="2" t="s">
        <v>441</v>
      </c>
      <c r="B293" s="2" t="s">
        <v>182</v>
      </c>
      <c r="C293" s="6">
        <f t="shared" si="28"/>
        <v>1567.398119122257</v>
      </c>
      <c r="D293" s="2" t="s">
        <v>10</v>
      </c>
      <c r="E293" s="2">
        <v>319</v>
      </c>
      <c r="F293" s="2">
        <v>322</v>
      </c>
      <c r="G293" s="20">
        <f t="shared" si="24"/>
        <v>4702.19435736677</v>
      </c>
      <c r="H293" s="20">
        <f t="shared" si="25"/>
        <v>2.9999999999999996</v>
      </c>
      <c r="I293" s="20">
        <f t="shared" si="26"/>
        <v>0.9404388714733541</v>
      </c>
      <c r="J293" s="8">
        <f t="shared" si="27"/>
        <v>4702.19435736677</v>
      </c>
    </row>
    <row r="294" spans="1:10" ht="20.25" customHeight="1">
      <c r="A294" s="2" t="s">
        <v>441</v>
      </c>
      <c r="B294" s="2" t="s">
        <v>2</v>
      </c>
      <c r="C294" s="6">
        <f t="shared" si="28"/>
        <v>559.9104143337066</v>
      </c>
      <c r="D294" s="2" t="s">
        <v>10</v>
      </c>
      <c r="E294" s="2">
        <v>893</v>
      </c>
      <c r="F294" s="2">
        <v>904</v>
      </c>
      <c r="G294" s="20">
        <f t="shared" si="24"/>
        <v>6159.014557670773</v>
      </c>
      <c r="H294" s="20">
        <f t="shared" si="25"/>
        <v>11</v>
      </c>
      <c r="I294" s="20">
        <f t="shared" si="26"/>
        <v>1.2318029115341544</v>
      </c>
      <c r="J294" s="8">
        <f t="shared" si="27"/>
        <v>6159.014557670773</v>
      </c>
    </row>
    <row r="295" spans="1:10" ht="20.25" customHeight="1">
      <c r="A295" s="2" t="s">
        <v>441</v>
      </c>
      <c r="B295" s="2" t="s">
        <v>0</v>
      </c>
      <c r="C295" s="6">
        <f t="shared" si="28"/>
        <v>2036.6598778004072</v>
      </c>
      <c r="D295" s="2" t="s">
        <v>10</v>
      </c>
      <c r="E295" s="2">
        <v>245.5</v>
      </c>
      <c r="F295" s="2">
        <v>248.65</v>
      </c>
      <c r="G295" s="20">
        <f t="shared" si="24"/>
        <v>6415.478615071294</v>
      </c>
      <c r="H295" s="20">
        <f t="shared" si="25"/>
        <v>3.1500000000000057</v>
      </c>
      <c r="I295" s="20">
        <f t="shared" si="26"/>
        <v>1.283095723014259</v>
      </c>
      <c r="J295" s="8">
        <f t="shared" si="27"/>
        <v>6415.478615071294</v>
      </c>
    </row>
    <row r="296" spans="1:10" ht="21" customHeight="1">
      <c r="A296" s="13"/>
      <c r="B296" s="13"/>
      <c r="C296" s="13"/>
      <c r="D296" s="13"/>
      <c r="E296" s="13"/>
      <c r="F296" s="13"/>
      <c r="G296" s="22"/>
      <c r="H296" s="22"/>
      <c r="I296" s="26" t="s">
        <v>73</v>
      </c>
      <c r="J296" s="27">
        <f>SUM(J276:J295)</f>
        <v>213203.03069555433</v>
      </c>
    </row>
    <row r="297" spans="1:10" ht="20.25" customHeight="1">
      <c r="A297" s="2" t="s">
        <v>442</v>
      </c>
      <c r="B297" s="2" t="s">
        <v>3</v>
      </c>
      <c r="C297" s="6">
        <f aca="true" t="shared" si="29" ref="C297:C320">500000/E297</f>
        <v>406.17384240454913</v>
      </c>
      <c r="D297" s="2" t="s">
        <v>10</v>
      </c>
      <c r="E297" s="2">
        <v>1231</v>
      </c>
      <c r="F297" s="2">
        <v>1230</v>
      </c>
      <c r="G297" s="20">
        <f t="shared" si="24"/>
        <v>-406.17384240454913</v>
      </c>
      <c r="H297" s="20">
        <f t="shared" si="25"/>
        <v>-1</v>
      </c>
      <c r="I297" s="20">
        <f t="shared" si="26"/>
        <v>-0.08123476848090982</v>
      </c>
      <c r="J297" s="8">
        <f t="shared" si="27"/>
        <v>-406.17384240454913</v>
      </c>
    </row>
    <row r="298" spans="1:10" ht="20.25" customHeight="1">
      <c r="A298" s="2" t="s">
        <v>443</v>
      </c>
      <c r="B298" s="2" t="s">
        <v>3</v>
      </c>
      <c r="C298" s="6">
        <f t="shared" si="29"/>
        <v>411.8616144975288</v>
      </c>
      <c r="D298" s="2" t="s">
        <v>10</v>
      </c>
      <c r="E298" s="2">
        <v>1214</v>
      </c>
      <c r="F298" s="2">
        <v>1221</v>
      </c>
      <c r="G298" s="20">
        <f t="shared" si="24"/>
        <v>2883.0313014827016</v>
      </c>
      <c r="H298" s="20">
        <f t="shared" si="25"/>
        <v>7</v>
      </c>
      <c r="I298" s="20">
        <f t="shared" si="26"/>
        <v>0.5766062602965404</v>
      </c>
      <c r="J298" s="8">
        <f t="shared" si="27"/>
        <v>2883.0313014827016</v>
      </c>
    </row>
    <row r="299" spans="1:10" ht="20.25" customHeight="1">
      <c r="A299" s="2" t="s">
        <v>444</v>
      </c>
      <c r="B299" s="2" t="s">
        <v>0</v>
      </c>
      <c r="C299" s="6">
        <f t="shared" si="29"/>
        <v>2008.0321285140562</v>
      </c>
      <c r="D299" s="2" t="s">
        <v>10</v>
      </c>
      <c r="E299" s="2">
        <v>249</v>
      </c>
      <c r="F299" s="2">
        <v>251</v>
      </c>
      <c r="G299" s="20">
        <f t="shared" si="24"/>
        <v>4016.0642570281125</v>
      </c>
      <c r="H299" s="20">
        <f t="shared" si="25"/>
        <v>2</v>
      </c>
      <c r="I299" s="20">
        <f t="shared" si="26"/>
        <v>0.8032128514056224</v>
      </c>
      <c r="J299" s="8">
        <f t="shared" si="27"/>
        <v>4016.0642570281125</v>
      </c>
    </row>
    <row r="300" spans="1:10" ht="20.25" customHeight="1">
      <c r="A300" s="2" t="s">
        <v>445</v>
      </c>
      <c r="B300" s="2" t="s">
        <v>117</v>
      </c>
      <c r="C300" s="6">
        <f t="shared" si="29"/>
        <v>1213.5922330097087</v>
      </c>
      <c r="D300" s="2" t="s">
        <v>10</v>
      </c>
      <c r="E300" s="2">
        <v>412</v>
      </c>
      <c r="F300" s="2">
        <v>429</v>
      </c>
      <c r="G300" s="20">
        <f t="shared" si="24"/>
        <v>20631.06796116505</v>
      </c>
      <c r="H300" s="20">
        <f t="shared" si="25"/>
        <v>17</v>
      </c>
      <c r="I300" s="20">
        <f t="shared" si="26"/>
        <v>4.12621359223301</v>
      </c>
      <c r="J300" s="8">
        <f t="shared" si="27"/>
        <v>20631.06796116505</v>
      </c>
    </row>
    <row r="301" spans="1:10" ht="20.25" customHeight="1">
      <c r="A301" s="2" t="s">
        <v>446</v>
      </c>
      <c r="B301" s="2" t="s">
        <v>24</v>
      </c>
      <c r="C301" s="6">
        <f t="shared" si="29"/>
        <v>5000</v>
      </c>
      <c r="D301" s="2" t="s">
        <v>10</v>
      </c>
      <c r="E301" s="2">
        <v>100</v>
      </c>
      <c r="F301" s="2">
        <v>101.4</v>
      </c>
      <c r="G301" s="20">
        <f t="shared" si="24"/>
        <v>7000.000000000028</v>
      </c>
      <c r="H301" s="20">
        <f t="shared" si="25"/>
        <v>1.4000000000000057</v>
      </c>
      <c r="I301" s="20">
        <f t="shared" si="26"/>
        <v>1.4000000000000057</v>
      </c>
      <c r="J301" s="8">
        <f t="shared" si="27"/>
        <v>7000.000000000028</v>
      </c>
    </row>
    <row r="302" spans="1:10" ht="20.25" customHeight="1">
      <c r="A302" s="2" t="s">
        <v>447</v>
      </c>
      <c r="B302" s="2" t="s">
        <v>24</v>
      </c>
      <c r="C302" s="6">
        <f t="shared" si="29"/>
        <v>5025.125628140703</v>
      </c>
      <c r="D302" s="2" t="s">
        <v>10</v>
      </c>
      <c r="E302" s="2">
        <v>99.5</v>
      </c>
      <c r="F302" s="2">
        <v>100.7</v>
      </c>
      <c r="G302" s="20">
        <f t="shared" si="24"/>
        <v>6030.1507537688585</v>
      </c>
      <c r="H302" s="20">
        <f t="shared" si="25"/>
        <v>1.2000000000000028</v>
      </c>
      <c r="I302" s="20">
        <f t="shared" si="26"/>
        <v>1.2060301507537718</v>
      </c>
      <c r="J302" s="8">
        <f t="shared" si="27"/>
        <v>6030.1507537688585</v>
      </c>
    </row>
    <row r="303" spans="1:10" ht="20.25" customHeight="1">
      <c r="A303" s="2" t="s">
        <v>448</v>
      </c>
      <c r="B303" s="2" t="s">
        <v>18</v>
      </c>
      <c r="C303" s="6">
        <f t="shared" si="29"/>
        <v>600.9615384615385</v>
      </c>
      <c r="D303" s="2" t="s">
        <v>11</v>
      </c>
      <c r="E303" s="2">
        <v>832</v>
      </c>
      <c r="F303" s="2">
        <v>825</v>
      </c>
      <c r="G303" s="20">
        <f t="shared" si="24"/>
        <v>4206.7307692307695</v>
      </c>
      <c r="H303" s="20">
        <f t="shared" si="25"/>
        <v>7.000000000000001</v>
      </c>
      <c r="I303" s="20">
        <f t="shared" si="26"/>
        <v>0.841346153846154</v>
      </c>
      <c r="J303" s="8">
        <f t="shared" si="27"/>
        <v>4206.7307692307695</v>
      </c>
    </row>
    <row r="304" spans="1:10" ht="20.25" customHeight="1">
      <c r="A304" s="2" t="s">
        <v>449</v>
      </c>
      <c r="B304" s="2" t="s">
        <v>117</v>
      </c>
      <c r="C304" s="6">
        <f t="shared" si="29"/>
        <v>1072.961373390558</v>
      </c>
      <c r="D304" s="2" t="s">
        <v>10</v>
      </c>
      <c r="E304" s="2">
        <v>466</v>
      </c>
      <c r="F304" s="2">
        <v>471</v>
      </c>
      <c r="G304" s="20">
        <f t="shared" si="24"/>
        <v>5364.80686695279</v>
      </c>
      <c r="H304" s="20">
        <f t="shared" si="25"/>
        <v>5</v>
      </c>
      <c r="I304" s="20">
        <f t="shared" si="26"/>
        <v>1.0729613733905579</v>
      </c>
      <c r="J304" s="8">
        <f t="shared" si="27"/>
        <v>5364.80686695279</v>
      </c>
    </row>
    <row r="305" spans="1:10" ht="20.25" customHeight="1">
      <c r="A305" s="2" t="s">
        <v>450</v>
      </c>
      <c r="B305" s="2" t="s">
        <v>0</v>
      </c>
      <c r="C305" s="6">
        <f t="shared" si="29"/>
        <v>2127.659574468085</v>
      </c>
      <c r="D305" s="2" t="s">
        <v>10</v>
      </c>
      <c r="E305" s="2">
        <v>235</v>
      </c>
      <c r="F305" s="2">
        <v>239</v>
      </c>
      <c r="G305" s="20">
        <f t="shared" si="24"/>
        <v>8510.63829787234</v>
      </c>
      <c r="H305" s="20">
        <f t="shared" si="25"/>
        <v>4</v>
      </c>
      <c r="I305" s="20">
        <f t="shared" si="26"/>
        <v>1.702127659574468</v>
      </c>
      <c r="J305" s="8">
        <f t="shared" si="27"/>
        <v>8510.63829787234</v>
      </c>
    </row>
    <row r="306" spans="1:10" ht="20.25" customHeight="1">
      <c r="A306" s="2" t="s">
        <v>451</v>
      </c>
      <c r="B306" s="2" t="s">
        <v>0</v>
      </c>
      <c r="C306" s="6">
        <f t="shared" si="29"/>
        <v>2150.537634408602</v>
      </c>
      <c r="D306" s="2" t="s">
        <v>10</v>
      </c>
      <c r="E306" s="2">
        <v>232.5</v>
      </c>
      <c r="F306" s="2">
        <v>233</v>
      </c>
      <c r="G306" s="20">
        <f t="shared" si="24"/>
        <v>1075.268817204301</v>
      </c>
      <c r="H306" s="20">
        <f t="shared" si="25"/>
        <v>0.5</v>
      </c>
      <c r="I306" s="20">
        <f t="shared" si="26"/>
        <v>0.21505376344086022</v>
      </c>
      <c r="J306" s="8">
        <f t="shared" si="27"/>
        <v>1075.268817204301</v>
      </c>
    </row>
    <row r="307" spans="1:10" ht="20.25" customHeight="1">
      <c r="A307" s="2" t="s">
        <v>451</v>
      </c>
      <c r="B307" s="2" t="s">
        <v>24</v>
      </c>
      <c r="C307" s="6">
        <f t="shared" si="29"/>
        <v>4444.444444444444</v>
      </c>
      <c r="D307" s="2" t="s">
        <v>10</v>
      </c>
      <c r="E307" s="2">
        <v>112.5</v>
      </c>
      <c r="F307" s="2">
        <v>114.5</v>
      </c>
      <c r="G307" s="20">
        <f t="shared" si="24"/>
        <v>8888.888888888889</v>
      </c>
      <c r="H307" s="20">
        <f t="shared" si="25"/>
        <v>2</v>
      </c>
      <c r="I307" s="20">
        <f t="shared" si="26"/>
        <v>1.7777777777777777</v>
      </c>
      <c r="J307" s="8">
        <f t="shared" si="27"/>
        <v>8888.888888888889</v>
      </c>
    </row>
    <row r="308" spans="1:10" ht="20.25" customHeight="1">
      <c r="A308" s="2" t="s">
        <v>452</v>
      </c>
      <c r="B308" s="2" t="s">
        <v>0</v>
      </c>
      <c r="C308" s="6">
        <f t="shared" si="29"/>
        <v>2145.922746781116</v>
      </c>
      <c r="D308" s="2" t="s">
        <v>10</v>
      </c>
      <c r="E308" s="2">
        <v>233</v>
      </c>
      <c r="F308" s="2">
        <v>230</v>
      </c>
      <c r="G308" s="20">
        <f t="shared" si="24"/>
        <v>-6437.768240343348</v>
      </c>
      <c r="H308" s="20">
        <f t="shared" si="25"/>
        <v>-3</v>
      </c>
      <c r="I308" s="20">
        <f t="shared" si="26"/>
        <v>-1.2875536480686696</v>
      </c>
      <c r="J308" s="8">
        <f t="shared" si="27"/>
        <v>-6437.768240343348</v>
      </c>
    </row>
    <row r="309" spans="1:10" ht="20.25" customHeight="1">
      <c r="A309" s="2" t="s">
        <v>453</v>
      </c>
      <c r="B309" s="2" t="s">
        <v>117</v>
      </c>
      <c r="C309" s="6">
        <f t="shared" si="29"/>
        <v>1126.126126126126</v>
      </c>
      <c r="D309" s="2" t="s">
        <v>10</v>
      </c>
      <c r="E309" s="2">
        <v>444</v>
      </c>
      <c r="F309" s="2">
        <v>452</v>
      </c>
      <c r="G309" s="20">
        <f t="shared" si="24"/>
        <v>9009.009009009009</v>
      </c>
      <c r="H309" s="20">
        <f t="shared" si="25"/>
        <v>8</v>
      </c>
      <c r="I309" s="20">
        <f t="shared" si="26"/>
        <v>1.8018018018018018</v>
      </c>
      <c r="J309" s="8">
        <f t="shared" si="27"/>
        <v>9009.009009009009</v>
      </c>
    </row>
    <row r="310" spans="1:10" ht="20.25" customHeight="1">
      <c r="A310" s="2" t="s">
        <v>454</v>
      </c>
      <c r="B310" s="2" t="s">
        <v>455</v>
      </c>
      <c r="C310" s="6">
        <f t="shared" si="29"/>
        <v>1000</v>
      </c>
      <c r="D310" s="2" t="s">
        <v>10</v>
      </c>
      <c r="E310" s="2">
        <v>500</v>
      </c>
      <c r="F310" s="2">
        <v>493</v>
      </c>
      <c r="G310" s="20">
        <f t="shared" si="24"/>
        <v>-7000</v>
      </c>
      <c r="H310" s="20">
        <f t="shared" si="25"/>
        <v>-7</v>
      </c>
      <c r="I310" s="20">
        <f t="shared" si="26"/>
        <v>-1.4000000000000001</v>
      </c>
      <c r="J310" s="8">
        <f t="shared" si="27"/>
        <v>-7000</v>
      </c>
    </row>
    <row r="311" spans="1:10" ht="20.25" customHeight="1">
      <c r="A311" s="2" t="s">
        <v>456</v>
      </c>
      <c r="B311" s="2" t="s">
        <v>79</v>
      </c>
      <c r="C311" s="6">
        <f t="shared" si="29"/>
        <v>1165.5011655011656</v>
      </c>
      <c r="D311" s="2" t="s">
        <v>10</v>
      </c>
      <c r="E311" s="2">
        <v>429</v>
      </c>
      <c r="F311" s="2">
        <v>433</v>
      </c>
      <c r="G311" s="20">
        <f t="shared" si="24"/>
        <v>4662.004662004662</v>
      </c>
      <c r="H311" s="20">
        <f t="shared" si="25"/>
        <v>4</v>
      </c>
      <c r="I311" s="20">
        <f t="shared" si="26"/>
        <v>0.9324009324009324</v>
      </c>
      <c r="J311" s="8">
        <f t="shared" si="27"/>
        <v>4662.004662004662</v>
      </c>
    </row>
    <row r="312" spans="1:10" ht="20.25" customHeight="1">
      <c r="A312" s="2" t="s">
        <v>457</v>
      </c>
      <c r="B312" s="2" t="s">
        <v>0</v>
      </c>
      <c r="C312" s="6">
        <f t="shared" si="29"/>
        <v>2066.115702479339</v>
      </c>
      <c r="D312" s="2" t="s">
        <v>11</v>
      </c>
      <c r="E312" s="2">
        <v>242</v>
      </c>
      <c r="F312" s="2">
        <v>238</v>
      </c>
      <c r="G312" s="20">
        <f t="shared" si="24"/>
        <v>8264.462809917355</v>
      </c>
      <c r="H312" s="20">
        <f t="shared" si="25"/>
        <v>4</v>
      </c>
      <c r="I312" s="20">
        <f t="shared" si="26"/>
        <v>1.6528925619834711</v>
      </c>
      <c r="J312" s="8">
        <f t="shared" si="27"/>
        <v>8264.462809917355</v>
      </c>
    </row>
    <row r="313" spans="1:10" ht="20.25" customHeight="1">
      <c r="A313" s="2" t="s">
        <v>457</v>
      </c>
      <c r="B313" s="2" t="s">
        <v>18</v>
      </c>
      <c r="C313" s="6">
        <f t="shared" si="29"/>
        <v>603.864734299517</v>
      </c>
      <c r="D313" s="2" t="s">
        <v>10</v>
      </c>
      <c r="E313" s="2">
        <v>828</v>
      </c>
      <c r="F313" s="2">
        <v>823</v>
      </c>
      <c r="G313" s="20">
        <f t="shared" si="24"/>
        <v>-3019.3236714975847</v>
      </c>
      <c r="H313" s="20">
        <f t="shared" si="25"/>
        <v>-5</v>
      </c>
      <c r="I313" s="20">
        <f t="shared" si="26"/>
        <v>-0.6038647342995169</v>
      </c>
      <c r="J313" s="8">
        <f t="shared" si="27"/>
        <v>-3019.3236714975847</v>
      </c>
    </row>
    <row r="314" spans="1:10" ht="20.25" customHeight="1">
      <c r="A314" s="2" t="s">
        <v>458</v>
      </c>
      <c r="B314" s="2" t="s">
        <v>18</v>
      </c>
      <c r="C314" s="6">
        <f t="shared" si="29"/>
        <v>601.6847172081829</v>
      </c>
      <c r="D314" s="2" t="s">
        <v>10</v>
      </c>
      <c r="E314" s="2">
        <v>831</v>
      </c>
      <c r="F314" s="2">
        <v>839</v>
      </c>
      <c r="G314" s="20">
        <f t="shared" si="24"/>
        <v>4813.477737665463</v>
      </c>
      <c r="H314" s="20">
        <f t="shared" si="25"/>
        <v>8</v>
      </c>
      <c r="I314" s="20">
        <f t="shared" si="26"/>
        <v>0.9626955475330927</v>
      </c>
      <c r="J314" s="8">
        <f t="shared" si="27"/>
        <v>4813.477737665463</v>
      </c>
    </row>
    <row r="315" spans="1:10" ht="20.25" customHeight="1">
      <c r="A315" s="2" t="s">
        <v>459</v>
      </c>
      <c r="B315" s="2" t="s">
        <v>153</v>
      </c>
      <c r="C315" s="6">
        <f t="shared" si="29"/>
        <v>1718.213058419244</v>
      </c>
      <c r="D315" s="2" t="s">
        <v>10</v>
      </c>
      <c r="E315" s="2">
        <v>291</v>
      </c>
      <c r="F315" s="2">
        <v>294</v>
      </c>
      <c r="G315" s="20">
        <f t="shared" si="24"/>
        <v>5154.639175257732</v>
      </c>
      <c r="H315" s="20">
        <f t="shared" si="25"/>
        <v>3</v>
      </c>
      <c r="I315" s="20">
        <f t="shared" si="26"/>
        <v>1.0309278350515463</v>
      </c>
      <c r="J315" s="8">
        <f t="shared" si="27"/>
        <v>5154.639175257732</v>
      </c>
    </row>
    <row r="316" spans="1:10" ht="20.25" customHeight="1">
      <c r="A316" s="2" t="s">
        <v>460</v>
      </c>
      <c r="B316" s="2" t="s">
        <v>24</v>
      </c>
      <c r="C316" s="6">
        <f t="shared" si="29"/>
        <v>4355.4006968641115</v>
      </c>
      <c r="D316" s="2" t="s">
        <v>10</v>
      </c>
      <c r="E316" s="2">
        <v>114.8</v>
      </c>
      <c r="F316" s="2">
        <v>113</v>
      </c>
      <c r="G316" s="20">
        <f t="shared" si="24"/>
        <v>-7839.721254355389</v>
      </c>
      <c r="H316" s="20">
        <f t="shared" si="25"/>
        <v>-1.7999999999999972</v>
      </c>
      <c r="I316" s="20">
        <f t="shared" si="26"/>
        <v>-1.5679442508710777</v>
      </c>
      <c r="J316" s="8">
        <f t="shared" si="27"/>
        <v>-7839.721254355389</v>
      </c>
    </row>
    <row r="317" spans="1:10" ht="20.25" customHeight="1">
      <c r="A317" s="2" t="s">
        <v>461</v>
      </c>
      <c r="B317" s="2" t="s">
        <v>3</v>
      </c>
      <c r="C317" s="6">
        <f t="shared" si="29"/>
        <v>456.2043795620438</v>
      </c>
      <c r="D317" s="2" t="s">
        <v>10</v>
      </c>
      <c r="E317" s="2">
        <v>1096</v>
      </c>
      <c r="F317" s="2">
        <v>1088</v>
      </c>
      <c r="G317" s="20">
        <f t="shared" si="24"/>
        <v>-3649.6350364963505</v>
      </c>
      <c r="H317" s="20">
        <f t="shared" si="25"/>
        <v>-8</v>
      </c>
      <c r="I317" s="20">
        <f t="shared" si="26"/>
        <v>-0.7299270072992701</v>
      </c>
      <c r="J317" s="8">
        <f t="shared" si="27"/>
        <v>-3649.6350364963505</v>
      </c>
    </row>
    <row r="318" spans="1:10" ht="20.25" customHeight="1">
      <c r="A318" s="2" t="s">
        <v>461</v>
      </c>
      <c r="B318" s="2" t="s">
        <v>0</v>
      </c>
      <c r="C318" s="6">
        <f t="shared" si="29"/>
        <v>1893.939393939394</v>
      </c>
      <c r="D318" s="2" t="s">
        <v>11</v>
      </c>
      <c r="E318" s="2">
        <v>264</v>
      </c>
      <c r="F318" s="2">
        <v>259</v>
      </c>
      <c r="G318" s="20">
        <f t="shared" si="24"/>
        <v>9469.69696969697</v>
      </c>
      <c r="H318" s="20">
        <f t="shared" si="25"/>
        <v>5</v>
      </c>
      <c r="I318" s="20">
        <f t="shared" si="26"/>
        <v>1.893939393939394</v>
      </c>
      <c r="J318" s="8">
        <f t="shared" si="27"/>
        <v>9469.69696969697</v>
      </c>
    </row>
    <row r="319" spans="1:10" ht="20.25" customHeight="1">
      <c r="A319" s="2" t="s">
        <v>462</v>
      </c>
      <c r="B319" s="2" t="s">
        <v>26</v>
      </c>
      <c r="C319" s="6">
        <f t="shared" si="29"/>
        <v>789.8894154818325</v>
      </c>
      <c r="D319" s="2" t="s">
        <v>10</v>
      </c>
      <c r="E319" s="2">
        <v>633</v>
      </c>
      <c r="F319" s="2">
        <v>632</v>
      </c>
      <c r="G319" s="20">
        <f t="shared" si="24"/>
        <v>-789.8894154818325</v>
      </c>
      <c r="H319" s="20">
        <f t="shared" si="25"/>
        <v>-1</v>
      </c>
      <c r="I319" s="20">
        <f t="shared" si="26"/>
        <v>-0.1579778830963665</v>
      </c>
      <c r="J319" s="8">
        <f t="shared" si="27"/>
        <v>-789.8894154818325</v>
      </c>
    </row>
    <row r="320" spans="1:10" ht="20.25" customHeight="1">
      <c r="A320" s="2" t="s">
        <v>463</v>
      </c>
      <c r="B320" s="2" t="s">
        <v>18</v>
      </c>
      <c r="C320" s="6">
        <f t="shared" si="29"/>
        <v>572.737686139748</v>
      </c>
      <c r="D320" s="2" t="s">
        <v>10</v>
      </c>
      <c r="E320" s="2">
        <v>873</v>
      </c>
      <c r="F320" s="2">
        <v>883</v>
      </c>
      <c r="G320" s="20">
        <f t="shared" si="24"/>
        <v>5727.37686139748</v>
      </c>
      <c r="H320" s="20">
        <f t="shared" si="25"/>
        <v>10</v>
      </c>
      <c r="I320" s="20">
        <f t="shared" si="26"/>
        <v>1.145475372279496</v>
      </c>
      <c r="J320" s="8">
        <f t="shared" si="27"/>
        <v>5727.37686139748</v>
      </c>
    </row>
    <row r="321" spans="1:10" ht="21" customHeight="1">
      <c r="A321" s="13"/>
      <c r="B321" s="13"/>
      <c r="C321" s="13"/>
      <c r="D321" s="13"/>
      <c r="E321" s="13"/>
      <c r="F321" s="13"/>
      <c r="G321" s="22"/>
      <c r="H321" s="22"/>
      <c r="I321" s="26" t="s">
        <v>73</v>
      </c>
      <c r="J321" s="27">
        <f>SUM(J297:J320)</f>
        <v>86564.80367796349</v>
      </c>
    </row>
    <row r="322" spans="1:10" ht="20.25" customHeight="1">
      <c r="A322" s="2" t="s">
        <v>464</v>
      </c>
      <c r="B322" s="2" t="s">
        <v>153</v>
      </c>
      <c r="C322" s="6">
        <f aca="true" t="shared" si="30" ref="C322:C345">500000/E322</f>
        <v>1644.7368421052631</v>
      </c>
      <c r="D322" s="2" t="s">
        <v>10</v>
      </c>
      <c r="E322" s="2">
        <v>304</v>
      </c>
      <c r="F322" s="2">
        <v>300</v>
      </c>
      <c r="G322" s="20">
        <f t="shared" si="24"/>
        <v>-6578.9473684210525</v>
      </c>
      <c r="H322" s="20">
        <f t="shared" si="25"/>
        <v>-4</v>
      </c>
      <c r="I322" s="20">
        <f t="shared" si="26"/>
        <v>-1.3157894736842104</v>
      </c>
      <c r="J322" s="8">
        <f t="shared" si="27"/>
        <v>-6578.9473684210525</v>
      </c>
    </row>
    <row r="323" spans="1:10" ht="20.25" customHeight="1">
      <c r="A323" s="2" t="s">
        <v>464</v>
      </c>
      <c r="B323" s="2" t="s">
        <v>0</v>
      </c>
      <c r="C323" s="6">
        <f t="shared" si="30"/>
        <v>1941.7475728155339</v>
      </c>
      <c r="D323" s="2" t="s">
        <v>10</v>
      </c>
      <c r="E323" s="2">
        <v>257.5</v>
      </c>
      <c r="F323" s="2">
        <v>260</v>
      </c>
      <c r="G323" s="20">
        <f t="shared" si="24"/>
        <v>4854.368932038835</v>
      </c>
      <c r="H323" s="20">
        <f t="shared" si="25"/>
        <v>2.5</v>
      </c>
      <c r="I323" s="20">
        <f t="shared" si="26"/>
        <v>0.9708737864077669</v>
      </c>
      <c r="J323" s="8">
        <f t="shared" si="27"/>
        <v>4854.368932038835</v>
      </c>
    </row>
    <row r="324" spans="1:10" ht="20.25" customHeight="1">
      <c r="A324" s="2" t="s">
        <v>465</v>
      </c>
      <c r="B324" s="2" t="s">
        <v>0</v>
      </c>
      <c r="C324" s="6">
        <f t="shared" si="30"/>
        <v>1992.03187250996</v>
      </c>
      <c r="D324" s="2" t="s">
        <v>10</v>
      </c>
      <c r="E324" s="2">
        <v>251</v>
      </c>
      <c r="F324" s="2">
        <v>254</v>
      </c>
      <c r="G324" s="20">
        <f t="shared" si="24"/>
        <v>5976.09561752988</v>
      </c>
      <c r="H324" s="20">
        <f t="shared" si="25"/>
        <v>2.9999999999999996</v>
      </c>
      <c r="I324" s="20">
        <f t="shared" si="26"/>
        <v>1.195219123505976</v>
      </c>
      <c r="J324" s="8">
        <f t="shared" si="27"/>
        <v>5976.09561752988</v>
      </c>
    </row>
    <row r="325" spans="1:10" ht="20.25" customHeight="1">
      <c r="A325" s="2" t="s">
        <v>466</v>
      </c>
      <c r="B325" s="2" t="s">
        <v>26</v>
      </c>
      <c r="C325" s="6">
        <f t="shared" si="30"/>
        <v>789.8894154818325</v>
      </c>
      <c r="D325" s="2" t="s">
        <v>11</v>
      </c>
      <c r="E325" s="2">
        <v>633</v>
      </c>
      <c r="F325" s="2">
        <v>626</v>
      </c>
      <c r="G325" s="20">
        <f t="shared" si="24"/>
        <v>5529.225908372828</v>
      </c>
      <c r="H325" s="20">
        <f t="shared" si="25"/>
        <v>7</v>
      </c>
      <c r="I325" s="20">
        <f t="shared" si="26"/>
        <v>1.1058451816745656</v>
      </c>
      <c r="J325" s="8">
        <f t="shared" si="27"/>
        <v>5529.225908372828</v>
      </c>
    </row>
    <row r="326" spans="1:10" ht="20.25" customHeight="1">
      <c r="A326" s="2" t="s">
        <v>467</v>
      </c>
      <c r="B326" s="2" t="s">
        <v>440</v>
      </c>
      <c r="C326" s="6">
        <f t="shared" si="30"/>
        <v>1515.1515151515152</v>
      </c>
      <c r="D326" s="2" t="s">
        <v>10</v>
      </c>
      <c r="E326" s="2">
        <v>330</v>
      </c>
      <c r="F326" s="2">
        <v>327</v>
      </c>
      <c r="G326" s="20">
        <f t="shared" si="24"/>
        <v>-4545.454545454546</v>
      </c>
      <c r="H326" s="20">
        <f t="shared" si="25"/>
        <v>-3</v>
      </c>
      <c r="I326" s="20">
        <f t="shared" si="26"/>
        <v>-0.9090909090909091</v>
      </c>
      <c r="J326" s="8">
        <f t="shared" si="27"/>
        <v>-4545.454545454546</v>
      </c>
    </row>
    <row r="327" spans="1:10" ht="20.25" customHeight="1">
      <c r="A327" s="2" t="s">
        <v>468</v>
      </c>
      <c r="B327" s="2" t="s">
        <v>117</v>
      </c>
      <c r="C327" s="6">
        <f t="shared" si="30"/>
        <v>1059.322033898305</v>
      </c>
      <c r="D327" s="2" t="s">
        <v>10</v>
      </c>
      <c r="E327" s="2">
        <v>472</v>
      </c>
      <c r="F327" s="2">
        <v>470</v>
      </c>
      <c r="G327" s="20">
        <f t="shared" si="24"/>
        <v>-2118.64406779661</v>
      </c>
      <c r="H327" s="20">
        <f t="shared" si="25"/>
        <v>-2</v>
      </c>
      <c r="I327" s="20">
        <f t="shared" si="26"/>
        <v>-0.423728813559322</v>
      </c>
      <c r="J327" s="8">
        <f t="shared" si="27"/>
        <v>-2118.64406779661</v>
      </c>
    </row>
    <row r="328" spans="1:10" ht="20.25" customHeight="1">
      <c r="A328" s="2" t="s">
        <v>469</v>
      </c>
      <c r="B328" s="2" t="s">
        <v>90</v>
      </c>
      <c r="C328" s="6">
        <f t="shared" si="30"/>
        <v>350.14005602240894</v>
      </c>
      <c r="D328" s="2" t="s">
        <v>11</v>
      </c>
      <c r="E328" s="2">
        <v>1428</v>
      </c>
      <c r="F328" s="2">
        <v>1416</v>
      </c>
      <c r="G328" s="20">
        <f t="shared" si="24"/>
        <v>4201.680672268907</v>
      </c>
      <c r="H328" s="20">
        <f t="shared" si="25"/>
        <v>12</v>
      </c>
      <c r="I328" s="20">
        <f t="shared" si="26"/>
        <v>0.8403361344537815</v>
      </c>
      <c r="J328" s="8">
        <f t="shared" si="27"/>
        <v>4201.680672268907</v>
      </c>
    </row>
    <row r="329" spans="1:10" ht="20.25" customHeight="1">
      <c r="A329" s="2" t="s">
        <v>470</v>
      </c>
      <c r="B329" s="2" t="s">
        <v>28</v>
      </c>
      <c r="C329" s="6">
        <f t="shared" si="30"/>
        <v>408.4967320261438</v>
      </c>
      <c r="D329" s="2" t="s">
        <v>11</v>
      </c>
      <c r="E329" s="2">
        <v>1224</v>
      </c>
      <c r="F329" s="2">
        <v>1214</v>
      </c>
      <c r="G329" s="20">
        <f t="shared" si="24"/>
        <v>4084.9673202614376</v>
      </c>
      <c r="H329" s="20">
        <f t="shared" si="25"/>
        <v>10</v>
      </c>
      <c r="I329" s="20">
        <f t="shared" si="26"/>
        <v>0.8169934640522877</v>
      </c>
      <c r="J329" s="8">
        <f t="shared" si="27"/>
        <v>4084.9673202614376</v>
      </c>
    </row>
    <row r="330" spans="1:10" ht="20.25" customHeight="1">
      <c r="A330" s="2" t="s">
        <v>471</v>
      </c>
      <c r="B330" s="2" t="s">
        <v>117</v>
      </c>
      <c r="C330" s="6">
        <f t="shared" si="30"/>
        <v>1106.1946902654868</v>
      </c>
      <c r="D330" s="2" t="s">
        <v>10</v>
      </c>
      <c r="E330" s="2">
        <v>452</v>
      </c>
      <c r="F330" s="2">
        <v>454</v>
      </c>
      <c r="G330" s="20">
        <f t="shared" si="24"/>
        <v>2212.3893805309735</v>
      </c>
      <c r="H330" s="20">
        <f t="shared" si="25"/>
        <v>2</v>
      </c>
      <c r="I330" s="20">
        <f t="shared" si="26"/>
        <v>0.4424778761061947</v>
      </c>
      <c r="J330" s="8">
        <f t="shared" si="27"/>
        <v>2212.3893805309735</v>
      </c>
    </row>
    <row r="331" spans="1:10" ht="20.25" customHeight="1">
      <c r="A331" s="2" t="s">
        <v>472</v>
      </c>
      <c r="B331" s="2" t="s">
        <v>90</v>
      </c>
      <c r="C331" s="6">
        <f t="shared" si="30"/>
        <v>353.6067892503536</v>
      </c>
      <c r="D331" s="2" t="s">
        <v>11</v>
      </c>
      <c r="E331" s="2">
        <v>1414</v>
      </c>
      <c r="F331" s="2">
        <v>1403</v>
      </c>
      <c r="G331" s="20">
        <f t="shared" si="24"/>
        <v>3889.6746817538897</v>
      </c>
      <c r="H331" s="20">
        <f t="shared" si="25"/>
        <v>11</v>
      </c>
      <c r="I331" s="20">
        <f t="shared" si="26"/>
        <v>0.7779349363507779</v>
      </c>
      <c r="J331" s="8">
        <f t="shared" si="27"/>
        <v>3889.6746817538897</v>
      </c>
    </row>
    <row r="332" spans="1:10" ht="20.25" customHeight="1">
      <c r="A332" s="2" t="s">
        <v>473</v>
      </c>
      <c r="B332" s="2" t="s">
        <v>90</v>
      </c>
      <c r="C332" s="6">
        <f t="shared" si="30"/>
        <v>353.6067892503536</v>
      </c>
      <c r="D332" s="2" t="s">
        <v>10</v>
      </c>
      <c r="E332" s="2">
        <v>1414</v>
      </c>
      <c r="F332" s="2">
        <v>1404</v>
      </c>
      <c r="G332" s="20">
        <f t="shared" si="24"/>
        <v>-3536.067892503536</v>
      </c>
      <c r="H332" s="20">
        <f t="shared" si="25"/>
        <v>-10</v>
      </c>
      <c r="I332" s="20">
        <f t="shared" si="26"/>
        <v>-0.7072135785007072</v>
      </c>
      <c r="J332" s="8">
        <f t="shared" si="27"/>
        <v>-3536.067892503536</v>
      </c>
    </row>
    <row r="333" spans="1:10" ht="20.25" customHeight="1">
      <c r="A333" s="2" t="s">
        <v>473</v>
      </c>
      <c r="B333" s="2" t="s">
        <v>117</v>
      </c>
      <c r="C333" s="6">
        <f t="shared" si="30"/>
        <v>1061.5711252653928</v>
      </c>
      <c r="D333" s="2" t="s">
        <v>11</v>
      </c>
      <c r="E333" s="2">
        <v>471</v>
      </c>
      <c r="F333" s="2">
        <v>467</v>
      </c>
      <c r="G333" s="20">
        <f t="shared" si="24"/>
        <v>4246.284501061571</v>
      </c>
      <c r="H333" s="20">
        <f t="shared" si="25"/>
        <v>4</v>
      </c>
      <c r="I333" s="20">
        <f t="shared" si="26"/>
        <v>0.8492569002123143</v>
      </c>
      <c r="J333" s="8">
        <f t="shared" si="27"/>
        <v>4246.284501061571</v>
      </c>
    </row>
    <row r="334" spans="1:10" ht="20.25" customHeight="1">
      <c r="A334" s="2" t="s">
        <v>474</v>
      </c>
      <c r="B334" s="2" t="s">
        <v>117</v>
      </c>
      <c r="C334" s="6">
        <f t="shared" si="30"/>
        <v>1054.8523206751054</v>
      </c>
      <c r="D334" s="2" t="s">
        <v>10</v>
      </c>
      <c r="E334" s="2">
        <v>474</v>
      </c>
      <c r="F334" s="2">
        <v>469</v>
      </c>
      <c r="G334" s="20">
        <f t="shared" si="24"/>
        <v>-5274.261603375527</v>
      </c>
      <c r="H334" s="20">
        <f t="shared" si="25"/>
        <v>-5</v>
      </c>
      <c r="I334" s="20">
        <f t="shared" si="26"/>
        <v>-1.0548523206751055</v>
      </c>
      <c r="J334" s="8">
        <f t="shared" si="27"/>
        <v>-5274.261603375527</v>
      </c>
    </row>
    <row r="335" spans="1:10" ht="20.25" customHeight="1">
      <c r="A335" s="2" t="s">
        <v>475</v>
      </c>
      <c r="B335" s="2" t="s">
        <v>117</v>
      </c>
      <c r="C335" s="6">
        <f t="shared" si="30"/>
        <v>1082.2510822510822</v>
      </c>
      <c r="D335" s="2" t="s">
        <v>10</v>
      </c>
      <c r="E335" s="2">
        <v>462</v>
      </c>
      <c r="F335" s="2">
        <v>466</v>
      </c>
      <c r="G335" s="20">
        <f t="shared" si="24"/>
        <v>4329.004329004329</v>
      </c>
      <c r="H335" s="20">
        <f t="shared" si="25"/>
        <v>4</v>
      </c>
      <c r="I335" s="20">
        <f t="shared" si="26"/>
        <v>0.8658008658008658</v>
      </c>
      <c r="J335" s="8">
        <f t="shared" si="27"/>
        <v>4329.004329004329</v>
      </c>
    </row>
    <row r="336" spans="1:10" ht="20.25" customHeight="1">
      <c r="A336" s="2" t="s">
        <v>476</v>
      </c>
      <c r="B336" s="2" t="s">
        <v>117</v>
      </c>
      <c r="C336" s="6">
        <f t="shared" si="30"/>
        <v>1086.9565217391305</v>
      </c>
      <c r="D336" s="2" t="s">
        <v>10</v>
      </c>
      <c r="E336" s="2">
        <v>460</v>
      </c>
      <c r="F336" s="2">
        <v>457</v>
      </c>
      <c r="G336" s="20">
        <f t="shared" si="24"/>
        <v>-3260.8695652173915</v>
      </c>
      <c r="H336" s="20">
        <f t="shared" si="25"/>
        <v>-3</v>
      </c>
      <c r="I336" s="20">
        <f t="shared" si="26"/>
        <v>-0.6521739130434783</v>
      </c>
      <c r="J336" s="8">
        <f t="shared" si="27"/>
        <v>-3260.8695652173915</v>
      </c>
    </row>
    <row r="337" spans="1:10" ht="20.25" customHeight="1">
      <c r="A337" s="2" t="s">
        <v>477</v>
      </c>
      <c r="B337" s="2" t="s">
        <v>117</v>
      </c>
      <c r="C337" s="6">
        <f t="shared" si="30"/>
        <v>1111.111111111111</v>
      </c>
      <c r="D337" s="2" t="s">
        <v>10</v>
      </c>
      <c r="E337" s="2">
        <v>450</v>
      </c>
      <c r="F337" s="2">
        <v>457</v>
      </c>
      <c r="G337" s="20">
        <f aca="true" t="shared" si="31" ref="G337:G378">(IF($D337="SHORT",$E337-$F337,IF($D337="LONG",$F337-$E337)))*$C337</f>
        <v>7777.777777777777</v>
      </c>
      <c r="H337" s="20">
        <f t="shared" si="25"/>
        <v>7</v>
      </c>
      <c r="I337" s="20">
        <f t="shared" si="26"/>
        <v>1.5555555555555556</v>
      </c>
      <c r="J337" s="8">
        <f t="shared" si="27"/>
        <v>7777.777777777777</v>
      </c>
    </row>
    <row r="338" spans="1:10" ht="20.25" customHeight="1">
      <c r="A338" s="2" t="s">
        <v>478</v>
      </c>
      <c r="B338" s="2" t="s">
        <v>117</v>
      </c>
      <c r="C338" s="6">
        <f t="shared" si="30"/>
        <v>1113.5857461024498</v>
      </c>
      <c r="D338" s="2" t="s">
        <v>10</v>
      </c>
      <c r="E338" s="2">
        <v>449</v>
      </c>
      <c r="F338" s="2">
        <v>454</v>
      </c>
      <c r="G338" s="20">
        <f t="shared" si="31"/>
        <v>5567.928730512249</v>
      </c>
      <c r="H338" s="20">
        <f aca="true" t="shared" si="32" ref="H338:H378">G338/C338</f>
        <v>5</v>
      </c>
      <c r="I338" s="20">
        <f aca="true" t="shared" si="33" ref="I338:I378">H338/E338*100</f>
        <v>1.1135857461024499</v>
      </c>
      <c r="J338" s="8">
        <f aca="true" t="shared" si="34" ref="J338:J378">H338*C338</f>
        <v>5567.928730512249</v>
      </c>
    </row>
    <row r="339" spans="1:10" ht="20.25" customHeight="1">
      <c r="A339" s="2" t="s">
        <v>479</v>
      </c>
      <c r="B339" s="2" t="s">
        <v>104</v>
      </c>
      <c r="C339" s="6">
        <f t="shared" si="30"/>
        <v>5208.333333333333</v>
      </c>
      <c r="D339" s="2" t="s">
        <v>10</v>
      </c>
      <c r="E339" s="2">
        <v>96</v>
      </c>
      <c r="F339" s="2">
        <v>95</v>
      </c>
      <c r="G339" s="20">
        <f t="shared" si="31"/>
        <v>-5208.333333333333</v>
      </c>
      <c r="H339" s="20">
        <f t="shared" si="32"/>
        <v>-1</v>
      </c>
      <c r="I339" s="20">
        <f t="shared" si="33"/>
        <v>-1.0416666666666665</v>
      </c>
      <c r="J339" s="8">
        <f t="shared" si="34"/>
        <v>-5208.333333333333</v>
      </c>
    </row>
    <row r="340" spans="1:10" ht="20.25" customHeight="1">
      <c r="A340" s="2" t="s">
        <v>480</v>
      </c>
      <c r="B340" s="2" t="s">
        <v>104</v>
      </c>
      <c r="C340" s="6">
        <f t="shared" si="30"/>
        <v>5050.50505050505</v>
      </c>
      <c r="D340" s="2" t="s">
        <v>11</v>
      </c>
      <c r="E340" s="2">
        <v>99</v>
      </c>
      <c r="F340" s="2">
        <v>97</v>
      </c>
      <c r="G340" s="20">
        <f t="shared" si="31"/>
        <v>10101.0101010101</v>
      </c>
      <c r="H340" s="20">
        <f t="shared" si="32"/>
        <v>2</v>
      </c>
      <c r="I340" s="20">
        <f t="shared" si="33"/>
        <v>2.0202020202020203</v>
      </c>
      <c r="J340" s="8">
        <f t="shared" si="34"/>
        <v>10101.0101010101</v>
      </c>
    </row>
    <row r="341" spans="1:10" ht="20.25" customHeight="1">
      <c r="A341" s="2" t="s">
        <v>481</v>
      </c>
      <c r="B341" s="2" t="s">
        <v>117</v>
      </c>
      <c r="C341" s="6">
        <f t="shared" si="30"/>
        <v>1061.5711252653928</v>
      </c>
      <c r="D341" s="2" t="s">
        <v>11</v>
      </c>
      <c r="E341" s="2">
        <v>471</v>
      </c>
      <c r="F341" s="2">
        <v>462</v>
      </c>
      <c r="G341" s="20">
        <f t="shared" si="31"/>
        <v>9554.140127388535</v>
      </c>
      <c r="H341" s="20">
        <f t="shared" si="32"/>
        <v>9</v>
      </c>
      <c r="I341" s="20">
        <f t="shared" si="33"/>
        <v>1.910828025477707</v>
      </c>
      <c r="J341" s="8">
        <f t="shared" si="34"/>
        <v>9554.140127388535</v>
      </c>
    </row>
    <row r="342" spans="1:10" ht="20.25" customHeight="1">
      <c r="A342" s="2" t="s">
        <v>482</v>
      </c>
      <c r="B342" s="2" t="s">
        <v>153</v>
      </c>
      <c r="C342" s="6">
        <f t="shared" si="30"/>
        <v>1623.3766233766235</v>
      </c>
      <c r="D342" s="2" t="s">
        <v>11</v>
      </c>
      <c r="E342" s="2">
        <v>308</v>
      </c>
      <c r="F342" s="2">
        <v>305</v>
      </c>
      <c r="G342" s="20">
        <f t="shared" si="31"/>
        <v>4870.12987012987</v>
      </c>
      <c r="H342" s="20">
        <f t="shared" si="32"/>
        <v>3</v>
      </c>
      <c r="I342" s="20">
        <f t="shared" si="33"/>
        <v>0.974025974025974</v>
      </c>
      <c r="J342" s="8">
        <f t="shared" si="34"/>
        <v>4870.12987012987</v>
      </c>
    </row>
    <row r="343" spans="1:10" ht="20.25" customHeight="1">
      <c r="A343" s="2" t="s">
        <v>482</v>
      </c>
      <c r="B343" s="2" t="s">
        <v>117</v>
      </c>
      <c r="C343" s="6">
        <f t="shared" si="30"/>
        <v>1041.6666666666667</v>
      </c>
      <c r="D343" s="2" t="s">
        <v>11</v>
      </c>
      <c r="E343" s="2">
        <v>480</v>
      </c>
      <c r="F343" s="2">
        <v>474</v>
      </c>
      <c r="G343" s="20">
        <f t="shared" si="31"/>
        <v>6250</v>
      </c>
      <c r="H343" s="20">
        <f t="shared" si="32"/>
        <v>6</v>
      </c>
      <c r="I343" s="20">
        <f t="shared" si="33"/>
        <v>1.25</v>
      </c>
      <c r="J343" s="8">
        <f t="shared" si="34"/>
        <v>6250</v>
      </c>
    </row>
    <row r="344" spans="1:10" ht="20.25" customHeight="1">
      <c r="A344" s="2" t="s">
        <v>483</v>
      </c>
      <c r="B344" s="2" t="s">
        <v>90</v>
      </c>
      <c r="C344" s="6">
        <f t="shared" si="30"/>
        <v>323.8341968911917</v>
      </c>
      <c r="D344" s="2" t="s">
        <v>10</v>
      </c>
      <c r="E344" s="2">
        <v>1544</v>
      </c>
      <c r="F344" s="2">
        <v>1552</v>
      </c>
      <c r="G344" s="20">
        <f t="shared" si="31"/>
        <v>2590.6735751295337</v>
      </c>
      <c r="H344" s="20">
        <f t="shared" si="32"/>
        <v>8</v>
      </c>
      <c r="I344" s="20">
        <f t="shared" si="33"/>
        <v>0.5181347150259068</v>
      </c>
      <c r="J344" s="8">
        <f t="shared" si="34"/>
        <v>2590.6735751295337</v>
      </c>
    </row>
    <row r="345" spans="1:10" ht="20.25" customHeight="1">
      <c r="A345" s="2" t="s">
        <v>483</v>
      </c>
      <c r="B345" s="2" t="s">
        <v>117</v>
      </c>
      <c r="C345" s="6">
        <f t="shared" si="30"/>
        <v>1059.322033898305</v>
      </c>
      <c r="D345" s="2" t="s">
        <v>10</v>
      </c>
      <c r="E345" s="2">
        <v>472</v>
      </c>
      <c r="F345" s="2">
        <v>475</v>
      </c>
      <c r="G345" s="20">
        <f t="shared" si="31"/>
        <v>3177.9661016949153</v>
      </c>
      <c r="H345" s="20">
        <f t="shared" si="32"/>
        <v>3</v>
      </c>
      <c r="I345" s="20">
        <f t="shared" si="33"/>
        <v>0.6355932203389831</v>
      </c>
      <c r="J345" s="8">
        <f t="shared" si="34"/>
        <v>3177.9661016949153</v>
      </c>
    </row>
    <row r="346" spans="1:10" ht="21" customHeight="1">
      <c r="A346" s="13"/>
      <c r="B346" s="13"/>
      <c r="C346" s="13"/>
      <c r="D346" s="13"/>
      <c r="E346" s="13"/>
      <c r="F346" s="13"/>
      <c r="G346" s="22"/>
      <c r="H346" s="22"/>
      <c r="I346" s="26" t="s">
        <v>73</v>
      </c>
      <c r="J346" s="27">
        <f>SUM(J322:J345)</f>
        <v>58690.739250363644</v>
      </c>
    </row>
    <row r="347" spans="1:10" ht="20.25" customHeight="1">
      <c r="A347" s="2" t="s">
        <v>484</v>
      </c>
      <c r="B347" s="2" t="s">
        <v>90</v>
      </c>
      <c r="C347" s="6">
        <f aca="true" t="shared" si="35" ref="C347:C377">500000/E347</f>
        <v>325.7328990228013</v>
      </c>
      <c r="D347" s="2" t="s">
        <v>10</v>
      </c>
      <c r="E347" s="2">
        <v>1535</v>
      </c>
      <c r="F347" s="2">
        <v>1549</v>
      </c>
      <c r="G347" s="20">
        <f t="shared" si="31"/>
        <v>4560.260586319218</v>
      </c>
      <c r="H347" s="20">
        <f t="shared" si="32"/>
        <v>14.000000000000002</v>
      </c>
      <c r="I347" s="20">
        <f t="shared" si="33"/>
        <v>0.9120521172638438</v>
      </c>
      <c r="J347" s="8">
        <f t="shared" si="34"/>
        <v>4560.260586319218</v>
      </c>
    </row>
    <row r="348" spans="1:10" ht="20.25" customHeight="1">
      <c r="A348" s="2" t="s">
        <v>485</v>
      </c>
      <c r="B348" s="2" t="s">
        <v>440</v>
      </c>
      <c r="C348" s="6">
        <f t="shared" si="35"/>
        <v>1324.5033112582782</v>
      </c>
      <c r="D348" s="2" t="s">
        <v>10</v>
      </c>
      <c r="E348" s="2">
        <v>377.5</v>
      </c>
      <c r="F348" s="2">
        <v>380</v>
      </c>
      <c r="G348" s="20">
        <f t="shared" si="31"/>
        <v>3311.258278145696</v>
      </c>
      <c r="H348" s="20">
        <f t="shared" si="32"/>
        <v>2.5</v>
      </c>
      <c r="I348" s="20">
        <f t="shared" si="33"/>
        <v>0.6622516556291391</v>
      </c>
      <c r="J348" s="8">
        <f t="shared" si="34"/>
        <v>3311.258278145696</v>
      </c>
    </row>
    <row r="349" spans="1:10" ht="20.25" customHeight="1">
      <c r="A349" s="2" t="s">
        <v>485</v>
      </c>
      <c r="B349" s="2" t="s">
        <v>486</v>
      </c>
      <c r="C349" s="6">
        <f t="shared" si="35"/>
        <v>700.2801120448179</v>
      </c>
      <c r="D349" s="2" t="s">
        <v>10</v>
      </c>
      <c r="E349" s="2">
        <v>714</v>
      </c>
      <c r="F349" s="2">
        <v>709</v>
      </c>
      <c r="G349" s="20">
        <f t="shared" si="31"/>
        <v>-3501.4005602240895</v>
      </c>
      <c r="H349" s="20">
        <f t="shared" si="32"/>
        <v>-5</v>
      </c>
      <c r="I349" s="20">
        <f t="shared" si="33"/>
        <v>-0.700280112044818</v>
      </c>
      <c r="J349" s="8">
        <f t="shared" si="34"/>
        <v>-3501.4005602240895</v>
      </c>
    </row>
    <row r="350" spans="1:10" ht="20.25" customHeight="1">
      <c r="A350" s="2" t="s">
        <v>487</v>
      </c>
      <c r="B350" s="2" t="s">
        <v>0</v>
      </c>
      <c r="C350" s="6">
        <f t="shared" si="35"/>
        <v>1992.03187250996</v>
      </c>
      <c r="D350" s="2" t="s">
        <v>10</v>
      </c>
      <c r="E350" s="2">
        <v>251</v>
      </c>
      <c r="F350" s="2">
        <v>256.5</v>
      </c>
      <c r="G350" s="20">
        <f t="shared" si="31"/>
        <v>10956.175298804781</v>
      </c>
      <c r="H350" s="20">
        <f t="shared" si="32"/>
        <v>5.5</v>
      </c>
      <c r="I350" s="20">
        <f t="shared" si="33"/>
        <v>2.1912350597609564</v>
      </c>
      <c r="J350" s="8">
        <f t="shared" si="34"/>
        <v>10956.175298804781</v>
      </c>
    </row>
    <row r="351" spans="1:10" ht="20.25" customHeight="1">
      <c r="A351" s="2" t="s">
        <v>488</v>
      </c>
      <c r="B351" s="2" t="s">
        <v>489</v>
      </c>
      <c r="C351" s="6">
        <f t="shared" si="35"/>
        <v>357.653791130186</v>
      </c>
      <c r="D351" s="2" t="s">
        <v>10</v>
      </c>
      <c r="E351" s="2">
        <v>1398</v>
      </c>
      <c r="F351" s="2">
        <v>1409</v>
      </c>
      <c r="G351" s="20">
        <f t="shared" si="31"/>
        <v>3934.191702432046</v>
      </c>
      <c r="H351" s="20">
        <f t="shared" si="32"/>
        <v>11</v>
      </c>
      <c r="I351" s="20">
        <f t="shared" si="33"/>
        <v>0.7868383404864091</v>
      </c>
      <c r="J351" s="8">
        <f t="shared" si="34"/>
        <v>3934.191702432046</v>
      </c>
    </row>
    <row r="352" spans="1:10" ht="20.25" customHeight="1">
      <c r="A352" s="2" t="s">
        <v>490</v>
      </c>
      <c r="B352" s="2" t="s">
        <v>489</v>
      </c>
      <c r="C352" s="6">
        <f t="shared" si="35"/>
        <v>355.87188612099646</v>
      </c>
      <c r="D352" s="2" t="s">
        <v>10</v>
      </c>
      <c r="E352" s="2">
        <v>1405</v>
      </c>
      <c r="F352" s="2">
        <v>1414</v>
      </c>
      <c r="G352" s="20">
        <f t="shared" si="31"/>
        <v>3202.846975088968</v>
      </c>
      <c r="H352" s="20">
        <f t="shared" si="32"/>
        <v>9</v>
      </c>
      <c r="I352" s="20">
        <f t="shared" si="33"/>
        <v>0.6405693950177936</v>
      </c>
      <c r="J352" s="8">
        <f t="shared" si="34"/>
        <v>3202.846975088968</v>
      </c>
    </row>
    <row r="353" spans="1:10" ht="20.25" customHeight="1">
      <c r="A353" s="2" t="s">
        <v>491</v>
      </c>
      <c r="B353" s="2" t="s">
        <v>489</v>
      </c>
      <c r="C353" s="6">
        <f t="shared" si="35"/>
        <v>357.14285714285717</v>
      </c>
      <c r="D353" s="2" t="s">
        <v>10</v>
      </c>
      <c r="E353" s="2">
        <v>1400</v>
      </c>
      <c r="F353" s="2">
        <v>1413</v>
      </c>
      <c r="G353" s="20">
        <f t="shared" si="31"/>
        <v>4642.857142857143</v>
      </c>
      <c r="H353" s="20">
        <f t="shared" si="32"/>
        <v>13</v>
      </c>
      <c r="I353" s="20">
        <f t="shared" si="33"/>
        <v>0.9285714285714286</v>
      </c>
      <c r="J353" s="8">
        <f t="shared" si="34"/>
        <v>4642.857142857143</v>
      </c>
    </row>
    <row r="354" spans="1:10" ht="20.25" customHeight="1">
      <c r="A354" s="2" t="s">
        <v>492</v>
      </c>
      <c r="B354" s="2" t="s">
        <v>368</v>
      </c>
      <c r="C354" s="6">
        <f t="shared" si="35"/>
        <v>556.1735261401557</v>
      </c>
      <c r="D354" s="2" t="s">
        <v>10</v>
      </c>
      <c r="E354" s="2">
        <v>899</v>
      </c>
      <c r="F354" s="2">
        <v>910</v>
      </c>
      <c r="G354" s="20">
        <f t="shared" si="31"/>
        <v>6117.908787541713</v>
      </c>
      <c r="H354" s="20">
        <f t="shared" si="32"/>
        <v>11</v>
      </c>
      <c r="I354" s="20">
        <f t="shared" si="33"/>
        <v>1.2235817575083427</v>
      </c>
      <c r="J354" s="8">
        <f t="shared" si="34"/>
        <v>6117.908787541713</v>
      </c>
    </row>
    <row r="355" spans="1:10" ht="20.25" customHeight="1">
      <c r="A355" s="2" t="s">
        <v>493</v>
      </c>
      <c r="B355" s="2" t="s">
        <v>368</v>
      </c>
      <c r="C355" s="6">
        <f t="shared" si="35"/>
        <v>566.8934240362812</v>
      </c>
      <c r="D355" s="2" t="s">
        <v>10</v>
      </c>
      <c r="E355" s="2">
        <v>882</v>
      </c>
      <c r="F355" s="2">
        <v>895</v>
      </c>
      <c r="G355" s="20">
        <f t="shared" si="31"/>
        <v>7369.614512471656</v>
      </c>
      <c r="H355" s="20">
        <f t="shared" si="32"/>
        <v>13</v>
      </c>
      <c r="I355" s="20">
        <f t="shared" si="33"/>
        <v>1.473922902494331</v>
      </c>
      <c r="J355" s="8">
        <f t="shared" si="34"/>
        <v>7369.614512471656</v>
      </c>
    </row>
    <row r="356" spans="1:10" ht="20.25" customHeight="1">
      <c r="A356" s="2" t="s">
        <v>493</v>
      </c>
      <c r="B356" s="2" t="s">
        <v>196</v>
      </c>
      <c r="C356" s="6">
        <f t="shared" si="35"/>
        <v>325.5208333333333</v>
      </c>
      <c r="D356" s="2" t="s">
        <v>10</v>
      </c>
      <c r="E356" s="2">
        <v>1536</v>
      </c>
      <c r="F356" s="2">
        <v>1549</v>
      </c>
      <c r="G356" s="20">
        <f t="shared" si="31"/>
        <v>4231.770833333333</v>
      </c>
      <c r="H356" s="20">
        <f t="shared" si="32"/>
        <v>13</v>
      </c>
      <c r="I356" s="20">
        <f t="shared" si="33"/>
        <v>0.8463541666666666</v>
      </c>
      <c r="J356" s="8">
        <f t="shared" si="34"/>
        <v>4231.770833333333</v>
      </c>
    </row>
    <row r="357" spans="1:10" ht="20.25" customHeight="1">
      <c r="A357" s="2" t="s">
        <v>494</v>
      </c>
      <c r="B357" s="2" t="s">
        <v>486</v>
      </c>
      <c r="C357" s="6">
        <f t="shared" si="35"/>
        <v>772.7975270479135</v>
      </c>
      <c r="D357" s="2" t="s">
        <v>10</v>
      </c>
      <c r="E357" s="2">
        <v>647</v>
      </c>
      <c r="F357" s="2">
        <v>644</v>
      </c>
      <c r="G357" s="20">
        <f t="shared" si="31"/>
        <v>-2318.3925811437402</v>
      </c>
      <c r="H357" s="20">
        <f t="shared" si="32"/>
        <v>-2.9999999999999996</v>
      </c>
      <c r="I357" s="20">
        <f t="shared" si="33"/>
        <v>-0.46367851622874806</v>
      </c>
      <c r="J357" s="8">
        <f t="shared" si="34"/>
        <v>-2318.3925811437402</v>
      </c>
    </row>
    <row r="358" spans="1:10" ht="20.25" customHeight="1">
      <c r="A358" s="2" t="s">
        <v>494</v>
      </c>
      <c r="B358" s="2" t="s">
        <v>22</v>
      </c>
      <c r="C358" s="6">
        <f t="shared" si="35"/>
        <v>3401.360544217687</v>
      </c>
      <c r="D358" s="2" t="s">
        <v>10</v>
      </c>
      <c r="E358" s="2">
        <v>147</v>
      </c>
      <c r="F358" s="2">
        <v>145</v>
      </c>
      <c r="G358" s="20">
        <f t="shared" si="31"/>
        <v>-6802.721088435374</v>
      </c>
      <c r="H358" s="20">
        <f t="shared" si="32"/>
        <v>-2</v>
      </c>
      <c r="I358" s="20">
        <f t="shared" si="33"/>
        <v>-1.3605442176870748</v>
      </c>
      <c r="J358" s="8">
        <f t="shared" si="34"/>
        <v>-6802.721088435374</v>
      </c>
    </row>
    <row r="359" spans="1:10" ht="20.25" customHeight="1">
      <c r="A359" s="2" t="s">
        <v>495</v>
      </c>
      <c r="B359" s="2" t="s">
        <v>22</v>
      </c>
      <c r="C359" s="6">
        <f t="shared" si="35"/>
        <v>3424.6575342465753</v>
      </c>
      <c r="D359" s="2" t="s">
        <v>10</v>
      </c>
      <c r="E359" s="2">
        <v>146</v>
      </c>
      <c r="F359" s="2">
        <v>151</v>
      </c>
      <c r="G359" s="20">
        <f t="shared" si="31"/>
        <v>17123.287671232876</v>
      </c>
      <c r="H359" s="20">
        <f t="shared" si="32"/>
        <v>5</v>
      </c>
      <c r="I359" s="20">
        <f t="shared" si="33"/>
        <v>3.4246575342465753</v>
      </c>
      <c r="J359" s="8">
        <f t="shared" si="34"/>
        <v>17123.287671232876</v>
      </c>
    </row>
    <row r="360" spans="1:10" ht="20.25" customHeight="1">
      <c r="A360" s="2" t="s">
        <v>495</v>
      </c>
      <c r="B360" s="2" t="s">
        <v>496</v>
      </c>
      <c r="C360" s="6">
        <f t="shared" si="35"/>
        <v>2604.1666666666665</v>
      </c>
      <c r="D360" s="2" t="s">
        <v>10</v>
      </c>
      <c r="E360" s="2">
        <v>192</v>
      </c>
      <c r="F360" s="2">
        <v>193</v>
      </c>
      <c r="G360" s="20">
        <f t="shared" si="31"/>
        <v>2604.1666666666665</v>
      </c>
      <c r="H360" s="20">
        <f t="shared" si="32"/>
        <v>1</v>
      </c>
      <c r="I360" s="20">
        <f t="shared" si="33"/>
        <v>0.5208333333333333</v>
      </c>
      <c r="J360" s="8">
        <f t="shared" si="34"/>
        <v>2604.1666666666665</v>
      </c>
    </row>
    <row r="361" spans="1:10" ht="20.25" customHeight="1">
      <c r="A361" s="2" t="s">
        <v>497</v>
      </c>
      <c r="B361" s="2" t="s">
        <v>22</v>
      </c>
      <c r="C361" s="6">
        <f t="shared" si="35"/>
        <v>3649.6350364963505</v>
      </c>
      <c r="D361" s="2" t="s">
        <v>10</v>
      </c>
      <c r="E361" s="2">
        <v>137</v>
      </c>
      <c r="F361" s="2">
        <v>141</v>
      </c>
      <c r="G361" s="20">
        <f t="shared" si="31"/>
        <v>14598.540145985402</v>
      </c>
      <c r="H361" s="20">
        <f t="shared" si="32"/>
        <v>4</v>
      </c>
      <c r="I361" s="20">
        <f t="shared" si="33"/>
        <v>2.9197080291970803</v>
      </c>
      <c r="J361" s="8">
        <f t="shared" si="34"/>
        <v>14598.540145985402</v>
      </c>
    </row>
    <row r="362" spans="1:10" ht="20.25" customHeight="1">
      <c r="A362" s="2" t="s">
        <v>497</v>
      </c>
      <c r="B362" s="2" t="s">
        <v>486</v>
      </c>
      <c r="C362" s="6">
        <f t="shared" si="35"/>
        <v>759.8784194528876</v>
      </c>
      <c r="D362" s="2" t="s">
        <v>10</v>
      </c>
      <c r="E362" s="2">
        <v>658</v>
      </c>
      <c r="F362" s="2">
        <v>661</v>
      </c>
      <c r="G362" s="20">
        <f t="shared" si="31"/>
        <v>2279.6352583586627</v>
      </c>
      <c r="H362" s="20">
        <f t="shared" si="32"/>
        <v>3</v>
      </c>
      <c r="I362" s="20">
        <f t="shared" si="33"/>
        <v>0.4559270516717325</v>
      </c>
      <c r="J362" s="8">
        <f t="shared" si="34"/>
        <v>2279.6352583586627</v>
      </c>
    </row>
    <row r="363" spans="1:10" ht="20.25" customHeight="1">
      <c r="A363" s="2" t="s">
        <v>498</v>
      </c>
      <c r="B363" s="2" t="s">
        <v>486</v>
      </c>
      <c r="C363" s="6">
        <f t="shared" si="35"/>
        <v>741.839762611276</v>
      </c>
      <c r="D363" s="2" t="s">
        <v>10</v>
      </c>
      <c r="E363" s="2">
        <v>674</v>
      </c>
      <c r="F363" s="2">
        <v>670</v>
      </c>
      <c r="G363" s="20">
        <f t="shared" si="31"/>
        <v>-2967.359050445104</v>
      </c>
      <c r="H363" s="20">
        <f t="shared" si="32"/>
        <v>-4</v>
      </c>
      <c r="I363" s="20">
        <f t="shared" si="33"/>
        <v>-0.5934718100890208</v>
      </c>
      <c r="J363" s="8">
        <f t="shared" si="34"/>
        <v>-2967.359050445104</v>
      </c>
    </row>
    <row r="364" spans="1:10" ht="20.25" customHeight="1">
      <c r="A364" s="2" t="s">
        <v>498</v>
      </c>
      <c r="B364" s="2" t="s">
        <v>3</v>
      </c>
      <c r="C364" s="6">
        <f t="shared" si="35"/>
        <v>432.9004329004329</v>
      </c>
      <c r="D364" s="2" t="s">
        <v>11</v>
      </c>
      <c r="E364" s="2">
        <v>1155</v>
      </c>
      <c r="F364" s="2">
        <v>1147</v>
      </c>
      <c r="G364" s="20">
        <f t="shared" si="31"/>
        <v>3463.2034632034633</v>
      </c>
      <c r="H364" s="20">
        <f t="shared" si="32"/>
        <v>8</v>
      </c>
      <c r="I364" s="20">
        <f t="shared" si="33"/>
        <v>0.6926406926406926</v>
      </c>
      <c r="J364" s="8">
        <f t="shared" si="34"/>
        <v>3463.2034632034633</v>
      </c>
    </row>
    <row r="365" spans="1:10" ht="20.25" customHeight="1">
      <c r="A365" s="2" t="s">
        <v>499</v>
      </c>
      <c r="B365" s="2" t="s">
        <v>24</v>
      </c>
      <c r="C365" s="6">
        <f t="shared" si="35"/>
        <v>7396.449704142013</v>
      </c>
      <c r="D365" s="2" t="s">
        <v>10</v>
      </c>
      <c r="E365" s="2">
        <v>67.6</v>
      </c>
      <c r="F365" s="2">
        <v>67.4</v>
      </c>
      <c r="G365" s="20">
        <f t="shared" si="31"/>
        <v>-1479.2899408283185</v>
      </c>
      <c r="H365" s="20">
        <f t="shared" si="32"/>
        <v>-0.19999999999998863</v>
      </c>
      <c r="I365" s="20">
        <f t="shared" si="33"/>
        <v>-0.29585798816566367</v>
      </c>
      <c r="J365" s="8">
        <f t="shared" si="34"/>
        <v>-1479.2899408283185</v>
      </c>
    </row>
    <row r="366" spans="1:10" ht="20.25" customHeight="1">
      <c r="A366" s="2" t="s">
        <v>499</v>
      </c>
      <c r="B366" s="2" t="s">
        <v>28</v>
      </c>
      <c r="C366" s="6">
        <f t="shared" si="35"/>
        <v>477.09923664122135</v>
      </c>
      <c r="D366" s="2" t="s">
        <v>10</v>
      </c>
      <c r="E366" s="2">
        <v>1048</v>
      </c>
      <c r="F366" s="2">
        <v>1040</v>
      </c>
      <c r="G366" s="20">
        <f t="shared" si="31"/>
        <v>-3816.793893129771</v>
      </c>
      <c r="H366" s="20">
        <f t="shared" si="32"/>
        <v>-8</v>
      </c>
      <c r="I366" s="20">
        <f t="shared" si="33"/>
        <v>-0.7633587786259541</v>
      </c>
      <c r="J366" s="8">
        <f t="shared" si="34"/>
        <v>-3816.793893129771</v>
      </c>
    </row>
    <row r="367" spans="1:10" ht="20.25" customHeight="1">
      <c r="A367" s="2" t="s">
        <v>499</v>
      </c>
      <c r="B367" s="2" t="s">
        <v>28</v>
      </c>
      <c r="C367" s="6">
        <f t="shared" si="35"/>
        <v>472.5897920604915</v>
      </c>
      <c r="D367" s="2" t="s">
        <v>10</v>
      </c>
      <c r="E367" s="2">
        <v>1058</v>
      </c>
      <c r="F367" s="2">
        <v>1067</v>
      </c>
      <c r="G367" s="20">
        <f t="shared" si="31"/>
        <v>4253.308128544423</v>
      </c>
      <c r="H367" s="20">
        <f t="shared" si="32"/>
        <v>9</v>
      </c>
      <c r="I367" s="20">
        <f t="shared" si="33"/>
        <v>0.8506616257088847</v>
      </c>
      <c r="J367" s="8">
        <f t="shared" si="34"/>
        <v>4253.308128544423</v>
      </c>
    </row>
    <row r="368" spans="1:10" ht="20.25" customHeight="1">
      <c r="A368" s="2" t="s">
        <v>500</v>
      </c>
      <c r="B368" s="2" t="s">
        <v>28</v>
      </c>
      <c r="C368" s="6">
        <f t="shared" si="35"/>
        <v>472.5897920604915</v>
      </c>
      <c r="D368" s="2" t="s">
        <v>10</v>
      </c>
      <c r="E368" s="2">
        <v>1058</v>
      </c>
      <c r="F368" s="2">
        <v>1067</v>
      </c>
      <c r="G368" s="20">
        <f t="shared" si="31"/>
        <v>4253.308128544423</v>
      </c>
      <c r="H368" s="20">
        <f t="shared" si="32"/>
        <v>9</v>
      </c>
      <c r="I368" s="20">
        <f t="shared" si="33"/>
        <v>0.8506616257088847</v>
      </c>
      <c r="J368" s="8">
        <f t="shared" si="34"/>
        <v>4253.308128544423</v>
      </c>
    </row>
    <row r="369" spans="1:10" ht="20.25" customHeight="1">
      <c r="A369" s="2" t="s">
        <v>501</v>
      </c>
      <c r="B369" s="2" t="s">
        <v>489</v>
      </c>
      <c r="C369" s="6">
        <f t="shared" si="35"/>
        <v>367.6470588235294</v>
      </c>
      <c r="D369" s="2" t="s">
        <v>10</v>
      </c>
      <c r="E369" s="2">
        <v>1360</v>
      </c>
      <c r="F369" s="2">
        <v>1372</v>
      </c>
      <c r="G369" s="20">
        <f t="shared" si="31"/>
        <v>4411.764705882353</v>
      </c>
      <c r="H369" s="20">
        <f t="shared" si="32"/>
        <v>12.000000000000002</v>
      </c>
      <c r="I369" s="20">
        <f t="shared" si="33"/>
        <v>0.8823529411764708</v>
      </c>
      <c r="J369" s="8">
        <f t="shared" si="34"/>
        <v>4411.764705882353</v>
      </c>
    </row>
    <row r="370" spans="1:10" ht="20.25" customHeight="1">
      <c r="A370" s="2" t="s">
        <v>502</v>
      </c>
      <c r="B370" s="2" t="s">
        <v>29</v>
      </c>
      <c r="C370" s="6">
        <f t="shared" si="35"/>
        <v>386.9969040247678</v>
      </c>
      <c r="D370" s="2" t="s">
        <v>10</v>
      </c>
      <c r="E370" s="2">
        <v>1292</v>
      </c>
      <c r="F370" s="2">
        <v>1305</v>
      </c>
      <c r="G370" s="20">
        <f t="shared" si="31"/>
        <v>5030.959752321981</v>
      </c>
      <c r="H370" s="20">
        <f t="shared" si="32"/>
        <v>13</v>
      </c>
      <c r="I370" s="20">
        <f t="shared" si="33"/>
        <v>1.0061919504643964</v>
      </c>
      <c r="J370" s="8">
        <f t="shared" si="34"/>
        <v>5030.959752321981</v>
      </c>
    </row>
    <row r="371" spans="1:10" ht="20.25" customHeight="1">
      <c r="A371" s="2" t="s">
        <v>503</v>
      </c>
      <c r="B371" s="2" t="s">
        <v>3</v>
      </c>
      <c r="C371" s="6">
        <f t="shared" si="35"/>
        <v>452.4886877828054</v>
      </c>
      <c r="D371" s="2" t="s">
        <v>10</v>
      </c>
      <c r="E371" s="2">
        <v>1105</v>
      </c>
      <c r="F371" s="2">
        <v>1099</v>
      </c>
      <c r="G371" s="20">
        <f t="shared" si="31"/>
        <v>-2714.9321266968327</v>
      </c>
      <c r="H371" s="20">
        <f t="shared" si="32"/>
        <v>-6.000000000000001</v>
      </c>
      <c r="I371" s="20">
        <f t="shared" si="33"/>
        <v>-0.5429864253393666</v>
      </c>
      <c r="J371" s="8">
        <f t="shared" si="34"/>
        <v>-2714.9321266968327</v>
      </c>
    </row>
    <row r="372" spans="1:10" ht="20.25" customHeight="1">
      <c r="A372" s="2" t="s">
        <v>503</v>
      </c>
      <c r="B372" s="2" t="s">
        <v>489</v>
      </c>
      <c r="C372" s="6">
        <f t="shared" si="35"/>
        <v>373.69207772795215</v>
      </c>
      <c r="D372" s="2" t="s">
        <v>10</v>
      </c>
      <c r="E372" s="2">
        <v>1338</v>
      </c>
      <c r="F372" s="2">
        <v>1328</v>
      </c>
      <c r="G372" s="20">
        <f t="shared" si="31"/>
        <v>-3736.9207772795216</v>
      </c>
      <c r="H372" s="20">
        <f t="shared" si="32"/>
        <v>-10</v>
      </c>
      <c r="I372" s="20">
        <f t="shared" si="33"/>
        <v>-0.7473841554559043</v>
      </c>
      <c r="J372" s="8">
        <f t="shared" si="34"/>
        <v>-3736.9207772795216</v>
      </c>
    </row>
    <row r="373" spans="1:10" ht="20.25" customHeight="1">
      <c r="A373" s="2" t="s">
        <v>504</v>
      </c>
      <c r="B373" s="2" t="s">
        <v>29</v>
      </c>
      <c r="C373" s="6">
        <f t="shared" si="35"/>
        <v>404.2037186742118</v>
      </c>
      <c r="D373" s="2" t="s">
        <v>10</v>
      </c>
      <c r="E373" s="2">
        <v>1237</v>
      </c>
      <c r="F373" s="2">
        <v>1248</v>
      </c>
      <c r="G373" s="20">
        <f t="shared" si="31"/>
        <v>4446.24090541633</v>
      </c>
      <c r="H373" s="20">
        <f t="shared" si="32"/>
        <v>11</v>
      </c>
      <c r="I373" s="20">
        <f t="shared" si="33"/>
        <v>0.8892481810832661</v>
      </c>
      <c r="J373" s="8">
        <f t="shared" si="34"/>
        <v>4446.24090541633</v>
      </c>
    </row>
    <row r="374" spans="1:10" ht="20.25" customHeight="1">
      <c r="A374" s="2" t="s">
        <v>504</v>
      </c>
      <c r="B374" s="2" t="s">
        <v>489</v>
      </c>
      <c r="C374" s="6">
        <f t="shared" si="35"/>
        <v>369.5491500369549</v>
      </c>
      <c r="D374" s="2" t="s">
        <v>10</v>
      </c>
      <c r="E374" s="2">
        <v>1353</v>
      </c>
      <c r="F374" s="2">
        <v>1363</v>
      </c>
      <c r="G374" s="20">
        <f t="shared" si="31"/>
        <v>3695.491500369549</v>
      </c>
      <c r="H374" s="20">
        <f t="shared" si="32"/>
        <v>10</v>
      </c>
      <c r="I374" s="20">
        <f t="shared" si="33"/>
        <v>0.7390983000739099</v>
      </c>
      <c r="J374" s="8">
        <f t="shared" si="34"/>
        <v>3695.491500369549</v>
      </c>
    </row>
    <row r="375" spans="1:10" ht="20.25" customHeight="1">
      <c r="A375" s="2" t="s">
        <v>505</v>
      </c>
      <c r="B375" s="2" t="s">
        <v>28</v>
      </c>
      <c r="C375" s="6">
        <f t="shared" si="35"/>
        <v>446.42857142857144</v>
      </c>
      <c r="D375" s="2" t="s">
        <v>10</v>
      </c>
      <c r="E375" s="2">
        <v>1120</v>
      </c>
      <c r="F375" s="2">
        <v>1112</v>
      </c>
      <c r="G375" s="20">
        <f t="shared" si="31"/>
        <v>-3571.4285714285716</v>
      </c>
      <c r="H375" s="20">
        <f t="shared" si="32"/>
        <v>-8</v>
      </c>
      <c r="I375" s="20">
        <f t="shared" si="33"/>
        <v>-0.7142857142857143</v>
      </c>
      <c r="J375" s="8">
        <f t="shared" si="34"/>
        <v>-3571.4285714285716</v>
      </c>
    </row>
    <row r="376" spans="1:10" ht="20.25" customHeight="1">
      <c r="A376" s="2" t="s">
        <v>505</v>
      </c>
      <c r="B376" s="2" t="s">
        <v>3</v>
      </c>
      <c r="C376" s="6">
        <f t="shared" si="35"/>
        <v>440.9171075837742</v>
      </c>
      <c r="D376" s="2" t="s">
        <v>10</v>
      </c>
      <c r="E376" s="2">
        <v>1134</v>
      </c>
      <c r="F376" s="2">
        <v>1124</v>
      </c>
      <c r="G376" s="20">
        <f t="shared" si="31"/>
        <v>-4409.171075837742</v>
      </c>
      <c r="H376" s="20">
        <f t="shared" si="32"/>
        <v>-10</v>
      </c>
      <c r="I376" s="20">
        <f t="shared" si="33"/>
        <v>-0.8818342151675485</v>
      </c>
      <c r="J376" s="8">
        <f t="shared" si="34"/>
        <v>-4409.171075837742</v>
      </c>
    </row>
    <row r="377" spans="1:10" ht="20.25" customHeight="1">
      <c r="A377" s="2" t="s">
        <v>506</v>
      </c>
      <c r="B377" s="2" t="s">
        <v>3</v>
      </c>
      <c r="C377" s="6">
        <f t="shared" si="35"/>
        <v>444.04973357015984</v>
      </c>
      <c r="D377" s="2" t="s">
        <v>10</v>
      </c>
      <c r="E377" s="2">
        <v>1126</v>
      </c>
      <c r="F377" s="2">
        <v>1134</v>
      </c>
      <c r="G377" s="20">
        <f t="shared" si="31"/>
        <v>3552.3978685612788</v>
      </c>
      <c r="H377" s="20">
        <f t="shared" si="32"/>
        <v>8</v>
      </c>
      <c r="I377" s="20">
        <f t="shared" si="33"/>
        <v>0.7104795737122558</v>
      </c>
      <c r="J377" s="8">
        <f t="shared" si="34"/>
        <v>3552.3978685612788</v>
      </c>
    </row>
    <row r="378" spans="1:10" ht="20.25" customHeight="1">
      <c r="A378" s="2" t="s">
        <v>507</v>
      </c>
      <c r="B378" s="2" t="s">
        <v>90</v>
      </c>
      <c r="C378" s="6">
        <f>500000/E378</f>
        <v>369.8224852071006</v>
      </c>
      <c r="D378" s="2" t="s">
        <v>10</v>
      </c>
      <c r="E378" s="2">
        <v>1352</v>
      </c>
      <c r="F378" s="2">
        <v>1354</v>
      </c>
      <c r="G378" s="20">
        <f t="shared" si="31"/>
        <v>739.6449704142012</v>
      </c>
      <c r="H378" s="20">
        <f t="shared" si="32"/>
        <v>2</v>
      </c>
      <c r="I378" s="20">
        <f t="shared" si="33"/>
        <v>0.14792899408284024</v>
      </c>
      <c r="J378" s="8">
        <f t="shared" si="34"/>
        <v>739.6449704142012</v>
      </c>
    </row>
    <row r="379" spans="1:10" ht="21" customHeight="1">
      <c r="A379" s="13"/>
      <c r="B379" s="13"/>
      <c r="C379" s="13"/>
      <c r="D379" s="13"/>
      <c r="E379" s="13"/>
      <c r="F379" s="13"/>
      <c r="G379" s="22"/>
      <c r="H379" s="22"/>
      <c r="I379" s="26" t="s">
        <v>73</v>
      </c>
      <c r="J379" s="27">
        <f>SUM(J347:J378)</f>
        <v>83460.4236170471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5.00390625" style="35" customWidth="1"/>
    <col min="2" max="2" width="3.421875" style="35" customWidth="1"/>
    <col min="3" max="3" width="9.140625" style="35" customWidth="1"/>
    <col min="4" max="4" width="16.00390625" style="35" customWidth="1"/>
    <col min="5" max="18" width="9.140625" style="35" customWidth="1"/>
    <col min="19" max="19" width="18.140625" style="35" customWidth="1"/>
  </cols>
  <sheetData>
    <row r="2" spans="5:15" ht="12.75">
      <c r="E2" s="57" t="s">
        <v>32</v>
      </c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5:15" ht="12.75"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5:15" ht="12.75"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6" spans="4:18" ht="12.75">
      <c r="D6" s="36" t="s">
        <v>4</v>
      </c>
      <c r="E6" s="36" t="s">
        <v>517</v>
      </c>
      <c r="F6" s="36" t="s">
        <v>518</v>
      </c>
      <c r="G6" s="36" t="s">
        <v>519</v>
      </c>
      <c r="H6" s="36" t="s">
        <v>520</v>
      </c>
      <c r="I6" s="36" t="s">
        <v>521</v>
      </c>
      <c r="J6" s="36" t="s">
        <v>522</v>
      </c>
      <c r="K6" s="36" t="s">
        <v>523</v>
      </c>
      <c r="L6" s="36" t="s">
        <v>524</v>
      </c>
      <c r="M6" s="37" t="s">
        <v>525</v>
      </c>
      <c r="N6" s="37" t="s">
        <v>526</v>
      </c>
      <c r="O6" s="37" t="s">
        <v>527</v>
      </c>
      <c r="P6" s="37" t="s">
        <v>528</v>
      </c>
      <c r="Q6" s="38"/>
      <c r="R6" s="38"/>
    </row>
    <row r="7" spans="1:19" s="9" customFormat="1" ht="12.75">
      <c r="A7" s="39"/>
      <c r="B7" s="39"/>
      <c r="C7" s="39"/>
      <c r="D7" s="40" t="s">
        <v>5</v>
      </c>
      <c r="E7" s="40" t="e">
        <f>SUM(#REF!)</f>
        <v>#REF!</v>
      </c>
      <c r="F7" s="40" t="e">
        <f>SUM(#REF!)</f>
        <v>#REF!</v>
      </c>
      <c r="G7" s="40" t="e">
        <f>SUM(#REF!)</f>
        <v>#REF!</v>
      </c>
      <c r="H7" s="40" t="e">
        <f>SUM(#REF!)</f>
        <v>#REF!</v>
      </c>
      <c r="I7" s="40" t="e">
        <f>SUM(#REF!)</f>
        <v>#REF!</v>
      </c>
      <c r="J7" s="40" t="e">
        <f>SUM(#REF!)</f>
        <v>#REF!</v>
      </c>
      <c r="K7" s="40" t="e">
        <f>SUM(#REF!)</f>
        <v>#REF!</v>
      </c>
      <c r="L7" s="40" t="e">
        <f>SUM(#REF!)</f>
        <v>#REF!</v>
      </c>
      <c r="M7" s="40" t="e">
        <f>SUM(#REF!)</f>
        <v>#REF!</v>
      </c>
      <c r="N7" s="40" t="e">
        <f>SUM(#REF!)</f>
        <v>#REF!</v>
      </c>
      <c r="O7" s="40" t="e">
        <f>SUM(#REF!)</f>
        <v>#REF!</v>
      </c>
      <c r="P7" s="40" t="e">
        <f>SUM(#REF!)</f>
        <v>#REF!</v>
      </c>
      <c r="Q7" s="41"/>
      <c r="R7" s="41"/>
      <c r="S7" s="39"/>
    </row>
    <row r="27" spans="5:15" ht="12.75">
      <c r="E27" s="57" t="s">
        <v>6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5:15" ht="12.75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5:15" ht="12.75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1" spans="4:18" ht="12.75">
      <c r="D31" s="36" t="s">
        <v>4</v>
      </c>
      <c r="E31" s="36" t="s">
        <v>517</v>
      </c>
      <c r="F31" s="36" t="s">
        <v>518</v>
      </c>
      <c r="G31" s="36" t="s">
        <v>519</v>
      </c>
      <c r="H31" s="36" t="s">
        <v>520</v>
      </c>
      <c r="I31" s="36" t="s">
        <v>521</v>
      </c>
      <c r="J31" s="36" t="s">
        <v>522</v>
      </c>
      <c r="K31" s="36" t="s">
        <v>523</v>
      </c>
      <c r="L31" s="36" t="s">
        <v>524</v>
      </c>
      <c r="M31" s="36" t="s">
        <v>525</v>
      </c>
      <c r="N31" s="36" t="s">
        <v>526</v>
      </c>
      <c r="O31" s="36" t="s">
        <v>527</v>
      </c>
      <c r="P31" s="36" t="s">
        <v>20</v>
      </c>
      <c r="Q31" s="42"/>
      <c r="R31" s="42"/>
    </row>
    <row r="32" spans="4:18" ht="12.75">
      <c r="D32" s="36" t="s">
        <v>7</v>
      </c>
      <c r="E32" s="36">
        <v>69</v>
      </c>
      <c r="F32" s="36">
        <v>71</v>
      </c>
      <c r="G32" s="36">
        <v>75</v>
      </c>
      <c r="H32" s="36">
        <v>90</v>
      </c>
      <c r="I32" s="36">
        <v>70</v>
      </c>
      <c r="J32" s="36">
        <v>75</v>
      </c>
      <c r="K32" s="36">
        <v>71</v>
      </c>
      <c r="L32" s="36">
        <v>87</v>
      </c>
      <c r="M32" s="36">
        <v>80</v>
      </c>
      <c r="N32" s="36"/>
      <c r="O32" s="36"/>
      <c r="P32" s="36"/>
      <c r="Q32" s="42"/>
      <c r="R32" s="42"/>
    </row>
  </sheetData>
  <sheetProtection/>
  <mergeCells count="2">
    <mergeCell ref="E2:O4"/>
    <mergeCell ref="E27:O29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 INVESTMENT ADVISORY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AVTAR</dc:creator>
  <cp:keywords/>
  <dc:description/>
  <cp:lastModifiedBy>avtar kataria</cp:lastModifiedBy>
  <dcterms:created xsi:type="dcterms:W3CDTF">2014-09-16T13:17:18Z</dcterms:created>
  <dcterms:modified xsi:type="dcterms:W3CDTF">2018-07-01T07:33:07Z</dcterms:modified>
  <cp:category/>
  <cp:version/>
  <cp:contentType/>
  <cp:contentStatus/>
</cp:coreProperties>
</file>